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20" windowHeight="11020" firstSheet="3" activeTab="3"/>
  </bookViews>
  <sheets>
    <sheet name="一般公共预算收入表" sheetId="1" r:id="rId1"/>
    <sheet name="一般公共预算支出表" sheetId="2" r:id="rId2"/>
    <sheet name="一般公共预算本级支出表" sheetId="3" r:id="rId3"/>
    <sheet name="一般公共预算本级基本支出表" sheetId="7" r:id="rId4"/>
    <sheet name="一般公共决算税收返还和转移支付表" sheetId="4" r:id="rId5"/>
    <sheet name="专项转移支付支出" sheetId="8" r:id="rId6"/>
    <sheet name="专项转移支付-分地区" sheetId="9" r:id="rId7"/>
    <sheet name="专项转移支付-分项目" sheetId="10" r:id="rId8"/>
    <sheet name="政府一般债务" sheetId="5" r:id="rId9"/>
  </sheets>
  <definedNames>
    <definedName name="_xlnm._FilterDatabase" localSheetId="4" hidden="1">一般公共决算税收返还和转移支付表!$A$3:$C$76</definedName>
    <definedName name="_xlnm._FilterDatabase" localSheetId="3" hidden="1">一般公共预算本级基本支出表!$A$4:$AE$43</definedName>
    <definedName name="_xlnm._FilterDatabase" localSheetId="2" hidden="1">一般公共预算本级支出表!$A$3:$E$1377</definedName>
    <definedName name="_xlnm._FilterDatabase" localSheetId="1" hidden="1">一般公共预算支出表!$A$3:$E$1377</definedName>
  </definedNames>
  <calcPr calcId="124519"/>
</workbook>
</file>

<file path=xl/calcChain.xml><?xml version="1.0" encoding="utf-8"?>
<calcChain xmlns="http://schemas.openxmlformats.org/spreadsheetml/2006/main">
  <c r="B4" i="10"/>
  <c r="B5" i="8"/>
  <c r="C80" i="4"/>
  <c r="C56"/>
  <c r="B56"/>
  <c r="C15"/>
  <c r="B15"/>
  <c r="B7" s="1"/>
  <c r="B6" s="1"/>
  <c r="B98" s="1"/>
  <c r="C8"/>
  <c r="C7" s="1"/>
  <c r="C6" s="1"/>
  <c r="C98" s="1"/>
  <c r="B8"/>
  <c r="C43" i="7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C42" s="1"/>
  <c r="F42"/>
  <c r="E42"/>
  <c r="D42"/>
  <c r="C41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 s="1"/>
  <c r="C39"/>
  <c r="C38"/>
  <c r="C37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 s="1"/>
  <c r="C35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C33"/>
  <c r="C32"/>
  <c r="AE31"/>
  <c r="AD31"/>
  <c r="AC31"/>
  <c r="AB31"/>
  <c r="AA31"/>
  <c r="Z31"/>
  <c r="Z5" s="1"/>
  <c r="Y31"/>
  <c r="X31"/>
  <c r="W31"/>
  <c r="V31"/>
  <c r="U31"/>
  <c r="T31"/>
  <c r="S31"/>
  <c r="R31"/>
  <c r="R5" s="1"/>
  <c r="Q31"/>
  <c r="P31"/>
  <c r="O31"/>
  <c r="N31"/>
  <c r="M31"/>
  <c r="L31"/>
  <c r="K31"/>
  <c r="J31"/>
  <c r="J5" s="1"/>
  <c r="I31"/>
  <c r="H31"/>
  <c r="G31"/>
  <c r="F31"/>
  <c r="E31"/>
  <c r="D31"/>
  <c r="C31" s="1"/>
  <c r="C30"/>
  <c r="C29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 s="1"/>
  <c r="C27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C26" s="1"/>
  <c r="F26"/>
  <c r="E26"/>
  <c r="D26"/>
  <c r="C25"/>
  <c r="C24"/>
  <c r="C23"/>
  <c r="AE22"/>
  <c r="AE5" s="1"/>
  <c r="AD22"/>
  <c r="AC22"/>
  <c r="AB22"/>
  <c r="AA22"/>
  <c r="Z22"/>
  <c r="Y22"/>
  <c r="X22"/>
  <c r="W22"/>
  <c r="W5" s="1"/>
  <c r="V22"/>
  <c r="U22"/>
  <c r="T22"/>
  <c r="S22"/>
  <c r="R22"/>
  <c r="Q22"/>
  <c r="P22"/>
  <c r="O22"/>
  <c r="O5" s="1"/>
  <c r="N22"/>
  <c r="M22"/>
  <c r="L22"/>
  <c r="K22"/>
  <c r="J22"/>
  <c r="I22"/>
  <c r="H22"/>
  <c r="G22"/>
  <c r="C22" s="1"/>
  <c r="F22"/>
  <c r="E22"/>
  <c r="D22"/>
  <c r="C21"/>
  <c r="C20"/>
  <c r="C19"/>
  <c r="C18"/>
  <c r="C17"/>
  <c r="C16"/>
  <c r="C15"/>
  <c r="C14"/>
  <c r="C13"/>
  <c r="C12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 s="1"/>
  <c r="C10"/>
  <c r="C9"/>
  <c r="C8"/>
  <c r="G7"/>
  <c r="D7"/>
  <c r="C7" s="1"/>
  <c r="AE6"/>
  <c r="AD6"/>
  <c r="AC6"/>
  <c r="AC5" s="1"/>
  <c r="AB6"/>
  <c r="AA6"/>
  <c r="AA5" s="1"/>
  <c r="Z6"/>
  <c r="Y6"/>
  <c r="Y5" s="1"/>
  <c r="X6"/>
  <c r="X5" s="1"/>
  <c r="W6"/>
  <c r="V6"/>
  <c r="U6"/>
  <c r="U5" s="1"/>
  <c r="T6"/>
  <c r="S6"/>
  <c r="S5" s="1"/>
  <c r="R6"/>
  <c r="Q6"/>
  <c r="Q5" s="1"/>
  <c r="P6"/>
  <c r="P5" s="1"/>
  <c r="O6"/>
  <c r="N6"/>
  <c r="M6"/>
  <c r="M5" s="1"/>
  <c r="L6"/>
  <c r="K6"/>
  <c r="K5" s="1"/>
  <c r="J6"/>
  <c r="I6"/>
  <c r="I5" s="1"/>
  <c r="H6"/>
  <c r="H5" s="1"/>
  <c r="G6"/>
  <c r="F6"/>
  <c r="E6"/>
  <c r="E5" s="1"/>
  <c r="AD5"/>
  <c r="AB5"/>
  <c r="V5"/>
  <c r="T5"/>
  <c r="N5"/>
  <c r="L5"/>
  <c r="F5"/>
  <c r="D1373" i="3"/>
  <c r="C1373"/>
  <c r="B1373"/>
  <c r="D1368"/>
  <c r="D1365" s="1"/>
  <c r="C1368"/>
  <c r="B1368"/>
  <c r="B1365" s="1"/>
  <c r="C1365"/>
  <c r="D1362"/>
  <c r="D1361" s="1"/>
  <c r="C1362"/>
  <c r="B1362"/>
  <c r="B1361" s="1"/>
  <c r="C1361"/>
  <c r="D1354"/>
  <c r="C1354"/>
  <c r="B1354"/>
  <c r="D1350"/>
  <c r="C1350"/>
  <c r="B1350"/>
  <c r="D1337"/>
  <c r="C1337"/>
  <c r="B1337"/>
  <c r="D1329"/>
  <c r="C1329"/>
  <c r="C1304" s="1"/>
  <c r="B1329"/>
  <c r="D1323"/>
  <c r="C1323"/>
  <c r="B1323"/>
  <c r="D1317"/>
  <c r="C1317"/>
  <c r="B1317"/>
  <c r="D1305"/>
  <c r="D1304" s="1"/>
  <c r="C1305"/>
  <c r="B1305"/>
  <c r="B1304" s="1"/>
  <c r="D1292"/>
  <c r="C1292"/>
  <c r="B1292"/>
  <c r="D1286"/>
  <c r="C1286"/>
  <c r="B1286"/>
  <c r="D1281"/>
  <c r="C1281"/>
  <c r="B1281"/>
  <c r="D1267"/>
  <c r="C1267"/>
  <c r="C1251" s="1"/>
  <c r="B1267"/>
  <c r="D1252"/>
  <c r="D1251" s="1"/>
  <c r="C1252"/>
  <c r="B1252"/>
  <c r="B1251" s="1"/>
  <c r="D1247"/>
  <c r="D1233" s="1"/>
  <c r="C1247"/>
  <c r="B1247"/>
  <c r="D1243"/>
  <c r="C1243"/>
  <c r="C1233" s="1"/>
  <c r="B1243"/>
  <c r="D1234"/>
  <c r="C1234"/>
  <c r="B1234"/>
  <c r="B1233" s="1"/>
  <c r="D1231"/>
  <c r="C1231"/>
  <c r="B1231"/>
  <c r="D1216"/>
  <c r="C1216"/>
  <c r="C1168" s="1"/>
  <c r="B1216"/>
  <c r="D1207"/>
  <c r="C1207"/>
  <c r="B1207"/>
  <c r="D1188"/>
  <c r="C1188"/>
  <c r="B1188"/>
  <c r="D1169"/>
  <c r="D1168" s="1"/>
  <c r="C1169"/>
  <c r="B1169"/>
  <c r="B1168" s="1"/>
  <c r="D1158"/>
  <c r="C1158"/>
  <c r="B1158"/>
  <c r="D1156"/>
  <c r="C1156"/>
  <c r="B1156"/>
  <c r="D1153"/>
  <c r="C1153"/>
  <c r="B1153"/>
  <c r="D1147"/>
  <c r="C1147"/>
  <c r="C1129" s="1"/>
  <c r="B1147"/>
  <c r="D1137"/>
  <c r="C1137"/>
  <c r="B1137"/>
  <c r="B1129" s="1"/>
  <c r="D1130"/>
  <c r="C1130"/>
  <c r="B1130"/>
  <c r="D1129"/>
  <c r="D1126"/>
  <c r="C1126"/>
  <c r="B1126"/>
  <c r="D1120"/>
  <c r="C1120"/>
  <c r="B1120"/>
  <c r="B1109" s="1"/>
  <c r="D1110"/>
  <c r="C1110"/>
  <c r="C1109" s="1"/>
  <c r="B1110"/>
  <c r="D1109"/>
  <c r="D1103"/>
  <c r="C1103"/>
  <c r="B1103"/>
  <c r="C1102"/>
  <c r="D1096"/>
  <c r="C1096"/>
  <c r="B1096"/>
  <c r="D1089"/>
  <c r="C1089"/>
  <c r="B1089"/>
  <c r="D1075"/>
  <c r="C1075"/>
  <c r="B1075"/>
  <c r="D1070"/>
  <c r="C1070"/>
  <c r="B1070"/>
  <c r="D1054"/>
  <c r="C1054"/>
  <c r="C1043" s="1"/>
  <c r="B1054"/>
  <c r="D1044"/>
  <c r="D1043" s="1"/>
  <c r="C1044"/>
  <c r="B1044"/>
  <c r="B1043" s="1"/>
  <c r="D1040"/>
  <c r="C1040"/>
  <c r="B1040"/>
  <c r="D1035"/>
  <c r="C1035"/>
  <c r="B1035"/>
  <c r="D1028"/>
  <c r="C1028"/>
  <c r="B1028"/>
  <c r="D1023"/>
  <c r="C1023"/>
  <c r="B1023"/>
  <c r="D1013"/>
  <c r="C1013"/>
  <c r="B1013"/>
  <c r="D1003"/>
  <c r="C1003"/>
  <c r="C979" s="1"/>
  <c r="B1003"/>
  <c r="D980"/>
  <c r="D979" s="1"/>
  <c r="C980"/>
  <c r="B980"/>
  <c r="B979" s="1"/>
  <c r="D976"/>
  <c r="C976"/>
  <c r="B976"/>
  <c r="D973"/>
  <c r="C973"/>
  <c r="B973"/>
  <c r="D966"/>
  <c r="C966"/>
  <c r="B966"/>
  <c r="D959"/>
  <c r="C959"/>
  <c r="B959"/>
  <c r="D953"/>
  <c r="C953"/>
  <c r="B953"/>
  <c r="D942"/>
  <c r="C942"/>
  <c r="B942"/>
  <c r="D931"/>
  <c r="C931"/>
  <c r="B931"/>
  <c r="D905"/>
  <c r="C905"/>
  <c r="B905"/>
  <c r="D880"/>
  <c r="D854" s="1"/>
  <c r="C880"/>
  <c r="B880"/>
  <c r="D855"/>
  <c r="C855"/>
  <c r="C854" s="1"/>
  <c r="B855"/>
  <c r="B854"/>
  <c r="D852"/>
  <c r="C852"/>
  <c r="B852"/>
  <c r="D850"/>
  <c r="C850"/>
  <c r="B850"/>
  <c r="D848"/>
  <c r="C848"/>
  <c r="C831" s="1"/>
  <c r="B848"/>
  <c r="D845"/>
  <c r="C845"/>
  <c r="B845"/>
  <c r="D843"/>
  <c r="C843"/>
  <c r="B843"/>
  <c r="D832"/>
  <c r="D831" s="1"/>
  <c r="C832"/>
  <c r="B832"/>
  <c r="B831"/>
  <c r="D829"/>
  <c r="C829"/>
  <c r="B829"/>
  <c r="D814"/>
  <c r="C814"/>
  <c r="B814"/>
  <c r="D812"/>
  <c r="C812"/>
  <c r="B812"/>
  <c r="D810"/>
  <c r="C810"/>
  <c r="B810"/>
  <c r="D804"/>
  <c r="C804"/>
  <c r="B804"/>
  <c r="D802"/>
  <c r="C802"/>
  <c r="B802"/>
  <c r="D800"/>
  <c r="C800"/>
  <c r="B800"/>
  <c r="D797"/>
  <c r="C797"/>
  <c r="B797"/>
  <c r="D794"/>
  <c r="C794"/>
  <c r="B794"/>
  <c r="B752" s="1"/>
  <c r="D788"/>
  <c r="C788"/>
  <c r="B788"/>
  <c r="D781"/>
  <c r="C781"/>
  <c r="B781"/>
  <c r="D775"/>
  <c r="C775"/>
  <c r="C752" s="1"/>
  <c r="B775"/>
  <c r="D767"/>
  <c r="C767"/>
  <c r="B767"/>
  <c r="D763"/>
  <c r="C763"/>
  <c r="B763"/>
  <c r="D753"/>
  <c r="D752" s="1"/>
  <c r="C753"/>
  <c r="B753"/>
  <c r="D750"/>
  <c r="C750"/>
  <c r="B750"/>
  <c r="D748"/>
  <c r="C748"/>
  <c r="B748"/>
  <c r="D739"/>
  <c r="C739"/>
  <c r="B739"/>
  <c r="D736"/>
  <c r="C736"/>
  <c r="B736"/>
  <c r="D732"/>
  <c r="C732"/>
  <c r="B732"/>
  <c r="D728"/>
  <c r="C728"/>
  <c r="B728"/>
  <c r="D723"/>
  <c r="D681" s="1"/>
  <c r="C723"/>
  <c r="B723"/>
  <c r="D719"/>
  <c r="C719"/>
  <c r="B719"/>
  <c r="D716"/>
  <c r="C716"/>
  <c r="B716"/>
  <c r="D704"/>
  <c r="C704"/>
  <c r="B704"/>
  <c r="D700"/>
  <c r="C700"/>
  <c r="B700"/>
  <c r="D687"/>
  <c r="C687"/>
  <c r="C681" s="1"/>
  <c r="B687"/>
  <c r="D682"/>
  <c r="C682"/>
  <c r="B682"/>
  <c r="B681" s="1"/>
  <c r="D679"/>
  <c r="C679"/>
  <c r="B679"/>
  <c r="D671"/>
  <c r="C671"/>
  <c r="B671"/>
  <c r="D666"/>
  <c r="C666"/>
  <c r="B666"/>
  <c r="D662"/>
  <c r="C662"/>
  <c r="B662"/>
  <c r="D659"/>
  <c r="C659"/>
  <c r="B659"/>
  <c r="D656"/>
  <c r="C656"/>
  <c r="B656"/>
  <c r="D653"/>
  <c r="C653"/>
  <c r="B653"/>
  <c r="D650"/>
  <c r="C650"/>
  <c r="B650"/>
  <c r="D647"/>
  <c r="C647"/>
  <c r="B647"/>
  <c r="D642"/>
  <c r="C642"/>
  <c r="B642"/>
  <c r="D633"/>
  <c r="C633"/>
  <c r="B633"/>
  <c r="D626"/>
  <c r="C626"/>
  <c r="B626"/>
  <c r="D619"/>
  <c r="C619"/>
  <c r="B619"/>
  <c r="D611"/>
  <c r="C611"/>
  <c r="C563" s="1"/>
  <c r="B611"/>
  <c r="D601"/>
  <c r="C601"/>
  <c r="B601"/>
  <c r="D597"/>
  <c r="C597"/>
  <c r="B597"/>
  <c r="D588"/>
  <c r="D563" s="1"/>
  <c r="C588"/>
  <c r="B588"/>
  <c r="D586"/>
  <c r="C586"/>
  <c r="B586"/>
  <c r="D578"/>
  <c r="C578"/>
  <c r="B578"/>
  <c r="B563" s="1"/>
  <c r="D564"/>
  <c r="C564"/>
  <c r="B564"/>
  <c r="D559"/>
  <c r="C559"/>
  <c r="B559"/>
  <c r="D552"/>
  <c r="C552"/>
  <c r="B552"/>
  <c r="D543"/>
  <c r="C543"/>
  <c r="B543"/>
  <c r="D532"/>
  <c r="C532"/>
  <c r="B532"/>
  <c r="D524"/>
  <c r="C524"/>
  <c r="C507" s="1"/>
  <c r="B524"/>
  <c r="D508"/>
  <c r="D507" s="1"/>
  <c r="C508"/>
  <c r="B508"/>
  <c r="B507" s="1"/>
  <c r="D502"/>
  <c r="C502"/>
  <c r="B502"/>
  <c r="D499"/>
  <c r="C499"/>
  <c r="B499"/>
  <c r="D495"/>
  <c r="C495"/>
  <c r="B495"/>
  <c r="D488"/>
  <c r="C488"/>
  <c r="B488"/>
  <c r="D483"/>
  <c r="C483"/>
  <c r="B483"/>
  <c r="D478"/>
  <c r="C478"/>
  <c r="B478"/>
  <c r="D472"/>
  <c r="C472"/>
  <c r="B472"/>
  <c r="B451" s="1"/>
  <c r="D466"/>
  <c r="C466"/>
  <c r="B466"/>
  <c r="D457"/>
  <c r="D451" s="1"/>
  <c r="C457"/>
  <c r="B457"/>
  <c r="D452"/>
  <c r="C452"/>
  <c r="C451" s="1"/>
  <c r="B452"/>
  <c r="D449"/>
  <c r="C449"/>
  <c r="B449"/>
  <c r="D442"/>
  <c r="C442"/>
  <c r="B442"/>
  <c r="D436"/>
  <c r="C436"/>
  <c r="B436"/>
  <c r="D432"/>
  <c r="C432"/>
  <c r="B432"/>
  <c r="D428"/>
  <c r="C428"/>
  <c r="B428"/>
  <c r="D424"/>
  <c r="C424"/>
  <c r="B424"/>
  <c r="D418"/>
  <c r="C418"/>
  <c r="B418"/>
  <c r="D411"/>
  <c r="C411"/>
  <c r="B411"/>
  <c r="C406"/>
  <c r="B406"/>
  <c r="C405"/>
  <c r="B405"/>
  <c r="B402" s="1"/>
  <c r="B396" s="1"/>
  <c r="C404"/>
  <c r="B404"/>
  <c r="B403"/>
  <c r="D402"/>
  <c r="D396" s="1"/>
  <c r="C402"/>
  <c r="D397"/>
  <c r="C397"/>
  <c r="C396" s="1"/>
  <c r="B397"/>
  <c r="D394"/>
  <c r="C394"/>
  <c r="B394"/>
  <c r="D388"/>
  <c r="C388"/>
  <c r="B388"/>
  <c r="D380"/>
  <c r="C380"/>
  <c r="B380"/>
  <c r="D370"/>
  <c r="C370"/>
  <c r="B370"/>
  <c r="D360"/>
  <c r="C360"/>
  <c r="B360"/>
  <c r="D344"/>
  <c r="C344"/>
  <c r="B344"/>
  <c r="D335"/>
  <c r="C335"/>
  <c r="B335"/>
  <c r="D327"/>
  <c r="C327"/>
  <c r="B327"/>
  <c r="D320"/>
  <c r="C320"/>
  <c r="B320"/>
  <c r="D311"/>
  <c r="D307" s="1"/>
  <c r="C311"/>
  <c r="B311"/>
  <c r="D308"/>
  <c r="C308"/>
  <c r="C307" s="1"/>
  <c r="B308"/>
  <c r="B307"/>
  <c r="D305"/>
  <c r="C305"/>
  <c r="B305"/>
  <c r="D295"/>
  <c r="C295"/>
  <c r="B295"/>
  <c r="D293"/>
  <c r="C293"/>
  <c r="B293"/>
  <c r="D291"/>
  <c r="C291"/>
  <c r="B291"/>
  <c r="B288" s="1"/>
  <c r="D289"/>
  <c r="C289"/>
  <c r="C288" s="1"/>
  <c r="B289"/>
  <c r="D288"/>
  <c r="D286"/>
  <c r="C286"/>
  <c r="B286"/>
  <c r="D280"/>
  <c r="C280"/>
  <c r="B280"/>
  <c r="D275"/>
  <c r="C275"/>
  <c r="B275"/>
  <c r="D273"/>
  <c r="C273"/>
  <c r="B273"/>
  <c r="D269"/>
  <c r="C269"/>
  <c r="B269"/>
  <c r="D263"/>
  <c r="C263"/>
  <c r="B263"/>
  <c r="D260"/>
  <c r="C260"/>
  <c r="B260"/>
  <c r="D257"/>
  <c r="D249" s="1"/>
  <c r="C257"/>
  <c r="B257"/>
  <c r="D250"/>
  <c r="C250"/>
  <c r="C249" s="1"/>
  <c r="B250"/>
  <c r="B249"/>
  <c r="D246"/>
  <c r="C246"/>
  <c r="B246"/>
  <c r="D229"/>
  <c r="C229"/>
  <c r="B229"/>
  <c r="D223"/>
  <c r="C223"/>
  <c r="B223"/>
  <c r="D217"/>
  <c r="C217"/>
  <c r="B217"/>
  <c r="D211"/>
  <c r="C211"/>
  <c r="B211"/>
  <c r="D203"/>
  <c r="C203"/>
  <c r="B203"/>
  <c r="D197"/>
  <c r="C197"/>
  <c r="B197"/>
  <c r="D190"/>
  <c r="C190"/>
  <c r="B190"/>
  <c r="D183"/>
  <c r="C183"/>
  <c r="B183"/>
  <c r="D176"/>
  <c r="C176"/>
  <c r="B176"/>
  <c r="D169"/>
  <c r="C169"/>
  <c r="B169"/>
  <c r="D163"/>
  <c r="C163"/>
  <c r="B163"/>
  <c r="D155"/>
  <c r="C155"/>
  <c r="B155"/>
  <c r="D148"/>
  <c r="C148"/>
  <c r="B148"/>
  <c r="D134"/>
  <c r="C134"/>
  <c r="B134"/>
  <c r="D123"/>
  <c r="C123"/>
  <c r="B123"/>
  <c r="D114"/>
  <c r="C114"/>
  <c r="B114"/>
  <c r="D104"/>
  <c r="C104"/>
  <c r="B104"/>
  <c r="D91"/>
  <c r="C91"/>
  <c r="B91"/>
  <c r="D82"/>
  <c r="C82"/>
  <c r="B82"/>
  <c r="D70"/>
  <c r="C70"/>
  <c r="B70"/>
  <c r="D59"/>
  <c r="D4" s="1"/>
  <c r="C59"/>
  <c r="B59"/>
  <c r="D48"/>
  <c r="C48"/>
  <c r="B48"/>
  <c r="D37"/>
  <c r="C37"/>
  <c r="B37"/>
  <c r="B4" s="1"/>
  <c r="D26"/>
  <c r="C26"/>
  <c r="B26"/>
  <c r="D17"/>
  <c r="C17"/>
  <c r="B17"/>
  <c r="D5"/>
  <c r="C5"/>
  <c r="C4" s="1"/>
  <c r="B5"/>
  <c r="D1373" i="2"/>
  <c r="C1373"/>
  <c r="B1373"/>
  <c r="D1368"/>
  <c r="C1368"/>
  <c r="B1368"/>
  <c r="D1365"/>
  <c r="C1365"/>
  <c r="B1365"/>
  <c r="D1362"/>
  <c r="C1362"/>
  <c r="B1362"/>
  <c r="D1361"/>
  <c r="C1361"/>
  <c r="B1361"/>
  <c r="D1354"/>
  <c r="C1354"/>
  <c r="C1304" s="1"/>
  <c r="B1354"/>
  <c r="D1350"/>
  <c r="C1350"/>
  <c r="B1350"/>
  <c r="D1337"/>
  <c r="C1337"/>
  <c r="B1337"/>
  <c r="D1329"/>
  <c r="C1329"/>
  <c r="B1329"/>
  <c r="D1323"/>
  <c r="C1323"/>
  <c r="B1323"/>
  <c r="D1317"/>
  <c r="D1304" s="1"/>
  <c r="C1317"/>
  <c r="B1317"/>
  <c r="B1304" s="1"/>
  <c r="D1305"/>
  <c r="C1305"/>
  <c r="B1305"/>
  <c r="D1292"/>
  <c r="C1292"/>
  <c r="C1251" s="1"/>
  <c r="B1292"/>
  <c r="D1286"/>
  <c r="C1286"/>
  <c r="B1286"/>
  <c r="D1281"/>
  <c r="C1281"/>
  <c r="B1281"/>
  <c r="D1267"/>
  <c r="D1251" s="1"/>
  <c r="C1267"/>
  <c r="B1267"/>
  <c r="D1252"/>
  <c r="C1252"/>
  <c r="B1252"/>
  <c r="B1251"/>
  <c r="D1247"/>
  <c r="C1247"/>
  <c r="B1247"/>
  <c r="D1243"/>
  <c r="C1243"/>
  <c r="B1243"/>
  <c r="B1233" s="1"/>
  <c r="D1234"/>
  <c r="D1233" s="1"/>
  <c r="C1234"/>
  <c r="C1233" s="1"/>
  <c r="B1234"/>
  <c r="D1231"/>
  <c r="C1231"/>
  <c r="B1231"/>
  <c r="D1216"/>
  <c r="D1168" s="1"/>
  <c r="C1216"/>
  <c r="B1216"/>
  <c r="D1207"/>
  <c r="C1207"/>
  <c r="B1207"/>
  <c r="D1188"/>
  <c r="C1188"/>
  <c r="B1188"/>
  <c r="C1187"/>
  <c r="C1179"/>
  <c r="B1179"/>
  <c r="D1169"/>
  <c r="C1169"/>
  <c r="B1169"/>
  <c r="B1168" s="1"/>
  <c r="C1168"/>
  <c r="D1158"/>
  <c r="C1158"/>
  <c r="B1158"/>
  <c r="D1156"/>
  <c r="C1156"/>
  <c r="B1156"/>
  <c r="D1153"/>
  <c r="C1153"/>
  <c r="B1153"/>
  <c r="D1147"/>
  <c r="C1147"/>
  <c r="B1147"/>
  <c r="D1137"/>
  <c r="D1129" s="1"/>
  <c r="C1137"/>
  <c r="B1137"/>
  <c r="B1129" s="1"/>
  <c r="D1130"/>
  <c r="C1130"/>
  <c r="B1130"/>
  <c r="C1129"/>
  <c r="D1126"/>
  <c r="C1126"/>
  <c r="B1126"/>
  <c r="D1120"/>
  <c r="C1120"/>
  <c r="B1120"/>
  <c r="D1110"/>
  <c r="C1110"/>
  <c r="C1109" s="1"/>
  <c r="B1110"/>
  <c r="B1109" s="1"/>
  <c r="D1109"/>
  <c r="D1103"/>
  <c r="C1103"/>
  <c r="B1103"/>
  <c r="D1096"/>
  <c r="C1096"/>
  <c r="B1096"/>
  <c r="D1089"/>
  <c r="C1089"/>
  <c r="B1089"/>
  <c r="D1075"/>
  <c r="C1075"/>
  <c r="B1075"/>
  <c r="D1070"/>
  <c r="C1070"/>
  <c r="B1070"/>
  <c r="D1054"/>
  <c r="C1054"/>
  <c r="B1054"/>
  <c r="D1044"/>
  <c r="C1044"/>
  <c r="C1043" s="1"/>
  <c r="B1044"/>
  <c r="B1043" s="1"/>
  <c r="D1043"/>
  <c r="D1040"/>
  <c r="C1040"/>
  <c r="B1040"/>
  <c r="D1035"/>
  <c r="C1035"/>
  <c r="B1035"/>
  <c r="D1028"/>
  <c r="C1028"/>
  <c r="B1028"/>
  <c r="D1023"/>
  <c r="C1023"/>
  <c r="B1023"/>
  <c r="D1013"/>
  <c r="C1013"/>
  <c r="B1013"/>
  <c r="D1003"/>
  <c r="C1003"/>
  <c r="B1003"/>
  <c r="C984"/>
  <c r="B984"/>
  <c r="B980" s="1"/>
  <c r="B979" s="1"/>
  <c r="D980"/>
  <c r="C980"/>
  <c r="C979" s="1"/>
  <c r="D979"/>
  <c r="D976"/>
  <c r="C976"/>
  <c r="B976"/>
  <c r="D973"/>
  <c r="C973"/>
  <c r="B973"/>
  <c r="D966"/>
  <c r="C966"/>
  <c r="B966"/>
  <c r="D959"/>
  <c r="C959"/>
  <c r="B959"/>
  <c r="D953"/>
  <c r="C953"/>
  <c r="B953"/>
  <c r="C952"/>
  <c r="B952"/>
  <c r="D942"/>
  <c r="C942"/>
  <c r="B942"/>
  <c r="B854" s="1"/>
  <c r="D931"/>
  <c r="C931"/>
  <c r="B931"/>
  <c r="D905"/>
  <c r="C905"/>
  <c r="B905"/>
  <c r="D880"/>
  <c r="C880"/>
  <c r="C854" s="1"/>
  <c r="B880"/>
  <c r="D855"/>
  <c r="D854" s="1"/>
  <c r="C855"/>
  <c r="B855"/>
  <c r="C853"/>
  <c r="C852" s="1"/>
  <c r="D852"/>
  <c r="B852"/>
  <c r="D850"/>
  <c r="C850"/>
  <c r="B850"/>
  <c r="D848"/>
  <c r="C848"/>
  <c r="C831" s="1"/>
  <c r="B848"/>
  <c r="D845"/>
  <c r="C845"/>
  <c r="B845"/>
  <c r="D843"/>
  <c r="C843"/>
  <c r="B843"/>
  <c r="D832"/>
  <c r="D831" s="1"/>
  <c r="C832"/>
  <c r="B832"/>
  <c r="B831" s="1"/>
  <c r="D829"/>
  <c r="C829"/>
  <c r="B829"/>
  <c r="D814"/>
  <c r="C814"/>
  <c r="B814"/>
  <c r="D812"/>
  <c r="C812"/>
  <c r="B812"/>
  <c r="D810"/>
  <c r="C810"/>
  <c r="B810"/>
  <c r="D804"/>
  <c r="C804"/>
  <c r="B804"/>
  <c r="D802"/>
  <c r="C802"/>
  <c r="B802"/>
  <c r="D800"/>
  <c r="C800"/>
  <c r="B800"/>
  <c r="D797"/>
  <c r="C797"/>
  <c r="B797"/>
  <c r="D794"/>
  <c r="C794"/>
  <c r="B794"/>
  <c r="D788"/>
  <c r="C788"/>
  <c r="B788"/>
  <c r="D781"/>
  <c r="C781"/>
  <c r="B781"/>
  <c r="D775"/>
  <c r="C775"/>
  <c r="C752" s="1"/>
  <c r="B775"/>
  <c r="D767"/>
  <c r="C767"/>
  <c r="B767"/>
  <c r="B752" s="1"/>
  <c r="D763"/>
  <c r="C763"/>
  <c r="B763"/>
  <c r="D753"/>
  <c r="D752" s="1"/>
  <c r="C753"/>
  <c r="B753"/>
  <c r="D750"/>
  <c r="C750"/>
  <c r="B750"/>
  <c r="D748"/>
  <c r="C748"/>
  <c r="B748"/>
  <c r="D739"/>
  <c r="C739"/>
  <c r="B739"/>
  <c r="D736"/>
  <c r="C736"/>
  <c r="B736"/>
  <c r="D732"/>
  <c r="C732"/>
  <c r="B732"/>
  <c r="C730"/>
  <c r="B730"/>
  <c r="B728" s="1"/>
  <c r="D728"/>
  <c r="C728"/>
  <c r="D723"/>
  <c r="C723"/>
  <c r="B723"/>
  <c r="D719"/>
  <c r="C719"/>
  <c r="B719"/>
  <c r="D716"/>
  <c r="C716"/>
  <c r="B716"/>
  <c r="D704"/>
  <c r="C704"/>
  <c r="B704"/>
  <c r="C702"/>
  <c r="B702"/>
  <c r="D700"/>
  <c r="C700"/>
  <c r="B700"/>
  <c r="D687"/>
  <c r="D681" s="1"/>
  <c r="C687"/>
  <c r="C681" s="1"/>
  <c r="B687"/>
  <c r="D682"/>
  <c r="C682"/>
  <c r="B682"/>
  <c r="D679"/>
  <c r="C679"/>
  <c r="B679"/>
  <c r="D671"/>
  <c r="C671"/>
  <c r="B671"/>
  <c r="D666"/>
  <c r="C666"/>
  <c r="B666"/>
  <c r="C664"/>
  <c r="B664"/>
  <c r="C663"/>
  <c r="C662" s="1"/>
  <c r="D662"/>
  <c r="B662"/>
  <c r="D659"/>
  <c r="C659"/>
  <c r="B659"/>
  <c r="D656"/>
  <c r="C656"/>
  <c r="B656"/>
  <c r="D653"/>
  <c r="C653"/>
  <c r="B653"/>
  <c r="D650"/>
  <c r="C650"/>
  <c r="B650"/>
  <c r="D647"/>
  <c r="C647"/>
  <c r="B647"/>
  <c r="D642"/>
  <c r="C642"/>
  <c r="B642"/>
  <c r="D633"/>
  <c r="C633"/>
  <c r="B633"/>
  <c r="D626"/>
  <c r="C626"/>
  <c r="B626"/>
  <c r="D619"/>
  <c r="C619"/>
  <c r="B619"/>
  <c r="D611"/>
  <c r="C611"/>
  <c r="B611"/>
  <c r="D601"/>
  <c r="C601"/>
  <c r="B601"/>
  <c r="D597"/>
  <c r="C597"/>
  <c r="B597"/>
  <c r="D588"/>
  <c r="C588"/>
  <c r="C563" s="1"/>
  <c r="B588"/>
  <c r="D586"/>
  <c r="C586"/>
  <c r="B586"/>
  <c r="D578"/>
  <c r="C578"/>
  <c r="B578"/>
  <c r="D564"/>
  <c r="D563" s="1"/>
  <c r="C564"/>
  <c r="B564"/>
  <c r="B563" s="1"/>
  <c r="D559"/>
  <c r="C559"/>
  <c r="B559"/>
  <c r="D552"/>
  <c r="C552"/>
  <c r="B552"/>
  <c r="D543"/>
  <c r="C543"/>
  <c r="B543"/>
  <c r="D532"/>
  <c r="C532"/>
  <c r="B532"/>
  <c r="D524"/>
  <c r="C524"/>
  <c r="C507" s="1"/>
  <c r="B524"/>
  <c r="B507" s="1"/>
  <c r="D508"/>
  <c r="C508"/>
  <c r="B508"/>
  <c r="D507"/>
  <c r="D502"/>
  <c r="C502"/>
  <c r="B502"/>
  <c r="D499"/>
  <c r="C499"/>
  <c r="B499"/>
  <c r="D495"/>
  <c r="C495"/>
  <c r="B495"/>
  <c r="D488"/>
  <c r="C488"/>
  <c r="B488"/>
  <c r="D483"/>
  <c r="C483"/>
  <c r="C451" s="1"/>
  <c r="B483"/>
  <c r="D478"/>
  <c r="C478"/>
  <c r="B478"/>
  <c r="D472"/>
  <c r="C472"/>
  <c r="B472"/>
  <c r="D466"/>
  <c r="C466"/>
  <c r="B466"/>
  <c r="D457"/>
  <c r="D451" s="1"/>
  <c r="C457"/>
  <c r="B457"/>
  <c r="D452"/>
  <c r="C452"/>
  <c r="B452"/>
  <c r="B451" s="1"/>
  <c r="D449"/>
  <c r="C449"/>
  <c r="B449"/>
  <c r="D442"/>
  <c r="C442"/>
  <c r="B442"/>
  <c r="D436"/>
  <c r="C436"/>
  <c r="B436"/>
  <c r="D432"/>
  <c r="C432"/>
  <c r="B432"/>
  <c r="D428"/>
  <c r="C428"/>
  <c r="B428"/>
  <c r="D424"/>
  <c r="C424"/>
  <c r="B424"/>
  <c r="D418"/>
  <c r="C418"/>
  <c r="B418"/>
  <c r="B396" s="1"/>
  <c r="D411"/>
  <c r="C411"/>
  <c r="B411"/>
  <c r="C405"/>
  <c r="B405"/>
  <c r="C404"/>
  <c r="B404"/>
  <c r="C403"/>
  <c r="C402" s="1"/>
  <c r="C396" s="1"/>
  <c r="B403"/>
  <c r="D402"/>
  <c r="B402"/>
  <c r="D397"/>
  <c r="C397"/>
  <c r="B397"/>
  <c r="D396"/>
  <c r="D394"/>
  <c r="C394"/>
  <c r="B394"/>
  <c r="D388"/>
  <c r="C388"/>
  <c r="B388"/>
  <c r="D380"/>
  <c r="C380"/>
  <c r="B380"/>
  <c r="D370"/>
  <c r="C370"/>
  <c r="B370"/>
  <c r="D360"/>
  <c r="C360"/>
  <c r="B360"/>
  <c r="D344"/>
  <c r="C344"/>
  <c r="B344"/>
  <c r="D335"/>
  <c r="C335"/>
  <c r="B335"/>
  <c r="D327"/>
  <c r="D307" s="1"/>
  <c r="C327"/>
  <c r="B327"/>
  <c r="D320"/>
  <c r="C320"/>
  <c r="B320"/>
  <c r="D311"/>
  <c r="C311"/>
  <c r="B311"/>
  <c r="D308"/>
  <c r="C308"/>
  <c r="C307" s="1"/>
  <c r="B308"/>
  <c r="B307" s="1"/>
  <c r="D305"/>
  <c r="C305"/>
  <c r="B305"/>
  <c r="D295"/>
  <c r="C295"/>
  <c r="B295"/>
  <c r="D293"/>
  <c r="C293"/>
  <c r="B293"/>
  <c r="D291"/>
  <c r="C291"/>
  <c r="B291"/>
  <c r="D289"/>
  <c r="D288" s="1"/>
  <c r="C289"/>
  <c r="C288" s="1"/>
  <c r="B289"/>
  <c r="B288"/>
  <c r="D286"/>
  <c r="C286"/>
  <c r="B286"/>
  <c r="D280"/>
  <c r="C280"/>
  <c r="B280"/>
  <c r="D275"/>
  <c r="C275"/>
  <c r="B275"/>
  <c r="D273"/>
  <c r="C273"/>
  <c r="B273"/>
  <c r="D269"/>
  <c r="C269"/>
  <c r="B269"/>
  <c r="D263"/>
  <c r="D249" s="1"/>
  <c r="C263"/>
  <c r="B263"/>
  <c r="D260"/>
  <c r="C260"/>
  <c r="B260"/>
  <c r="D257"/>
  <c r="C257"/>
  <c r="B257"/>
  <c r="D250"/>
  <c r="C250"/>
  <c r="C249" s="1"/>
  <c r="B250"/>
  <c r="B249" s="1"/>
  <c r="D246"/>
  <c r="C246"/>
  <c r="B246"/>
  <c r="D229"/>
  <c r="C229"/>
  <c r="B229"/>
  <c r="D223"/>
  <c r="C223"/>
  <c r="B223"/>
  <c r="D217"/>
  <c r="C217"/>
  <c r="B217"/>
  <c r="D211"/>
  <c r="C211"/>
  <c r="B211"/>
  <c r="D203"/>
  <c r="C203"/>
  <c r="B203"/>
  <c r="D197"/>
  <c r="C197"/>
  <c r="B197"/>
  <c r="D190"/>
  <c r="C190"/>
  <c r="B190"/>
  <c r="D183"/>
  <c r="C183"/>
  <c r="B183"/>
  <c r="D176"/>
  <c r="C176"/>
  <c r="B176"/>
  <c r="D169"/>
  <c r="C169"/>
  <c r="B169"/>
  <c r="D163"/>
  <c r="C163"/>
  <c r="B163"/>
  <c r="D155"/>
  <c r="C155"/>
  <c r="B155"/>
  <c r="D148"/>
  <c r="C148"/>
  <c r="B148"/>
  <c r="D134"/>
  <c r="C134"/>
  <c r="B134"/>
  <c r="D123"/>
  <c r="C123"/>
  <c r="B123"/>
  <c r="D114"/>
  <c r="C114"/>
  <c r="B114"/>
  <c r="D104"/>
  <c r="C104"/>
  <c r="B104"/>
  <c r="D91"/>
  <c r="C91"/>
  <c r="B91"/>
  <c r="D82"/>
  <c r="C82"/>
  <c r="B82"/>
  <c r="D70"/>
  <c r="C70"/>
  <c r="B70"/>
  <c r="D59"/>
  <c r="C59"/>
  <c r="B59"/>
  <c r="B4" s="1"/>
  <c r="D48"/>
  <c r="C48"/>
  <c r="B48"/>
  <c r="D37"/>
  <c r="C37"/>
  <c r="B37"/>
  <c r="D26"/>
  <c r="C26"/>
  <c r="C4" s="1"/>
  <c r="B26"/>
  <c r="D17"/>
  <c r="C17"/>
  <c r="B17"/>
  <c r="D5"/>
  <c r="C5"/>
  <c r="B5"/>
  <c r="D4"/>
  <c r="D22" i="1"/>
  <c r="C22"/>
  <c r="B22"/>
  <c r="D4"/>
  <c r="D32" s="1"/>
  <c r="C4"/>
  <c r="C32" s="1"/>
  <c r="B4"/>
  <c r="B32" s="1"/>
  <c r="B1377" i="3" l="1"/>
  <c r="D1377"/>
  <c r="C1377"/>
  <c r="C1377" i="2"/>
  <c r="B1377"/>
  <c r="D1377"/>
  <c r="B681"/>
  <c r="G5" i="7"/>
  <c r="D6"/>
  <c r="D5" l="1"/>
  <c r="C5" s="1"/>
  <c r="C6"/>
</calcChain>
</file>

<file path=xl/sharedStrings.xml><?xml version="1.0" encoding="utf-8"?>
<sst xmlns="http://schemas.openxmlformats.org/spreadsheetml/2006/main" count="3095" uniqueCount="1357">
  <si>
    <t>2019年一般公共预算收入决算表</t>
  </si>
  <si>
    <t>单位：万元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</si>
  <si>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</si>
  <si>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预算数</t>
  </si>
  <si>
    <t>调整预算数</t>
  </si>
  <si>
    <t>决算数</t>
  </si>
  <si>
    <t>占调整预算数%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</si>
  <si>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</si>
  <si>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</si>
  <si>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</si>
  <si>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</si>
  <si>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</si>
  <si>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</si>
  <si>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</si>
  <si>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</si>
  <si>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</si>
  <si>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</si>
  <si>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</si>
  <si>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</si>
  <si>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</si>
  <si>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</si>
  <si>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</si>
  <si>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</si>
  <si>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</si>
  <si>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</si>
  <si>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</si>
  <si>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</si>
  <si>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</si>
  <si>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</si>
  <si>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</si>
  <si>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</si>
  <si>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</si>
  <si>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</si>
  <si>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</si>
  <si>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</si>
  <si>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</si>
  <si>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2019年一般公共预算支出决算表</t>
  </si>
  <si>
    <t>项目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</si>
  <si>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</si>
  <si>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</si>
  <si>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</si>
  <si>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</si>
  <si>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</si>
  <si>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</si>
  <si>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</si>
  <si>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</si>
  <si>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</si>
  <si>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</si>
  <si>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</si>
  <si>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</si>
  <si>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</si>
  <si>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</si>
  <si>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</si>
  <si>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</si>
  <si>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</si>
  <si>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</si>
  <si>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</si>
  <si>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</si>
  <si>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</si>
  <si>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</si>
  <si>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</si>
  <si>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</si>
  <si>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</si>
  <si>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</si>
  <si>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</si>
  <si>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</si>
  <si>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</si>
  <si>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</si>
  <si>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</si>
  <si>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</si>
  <si>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</si>
  <si>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</si>
  <si>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</si>
  <si>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</si>
  <si>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</si>
  <si>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</si>
  <si>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</si>
  <si>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</si>
  <si>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</si>
  <si>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</si>
  <si>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</si>
  <si>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</si>
  <si>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</si>
  <si>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</si>
  <si>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</si>
  <si>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</si>
  <si>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</si>
  <si>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</si>
  <si>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</si>
  <si>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</si>
  <si>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</si>
  <si>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</si>
  <si>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</si>
  <si>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</si>
  <si>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</si>
  <si>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</si>
  <si>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</si>
  <si>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</si>
  <si>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</si>
  <si>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</si>
  <si>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</si>
  <si>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</si>
  <si>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</si>
  <si>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</si>
  <si>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</si>
  <si>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</si>
  <si>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</si>
  <si>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</si>
  <si>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</si>
  <si>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</si>
  <si>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</si>
  <si>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</si>
  <si>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</si>
  <si>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</si>
  <si>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</si>
  <si>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</si>
  <si>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</si>
  <si>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</si>
  <si>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</si>
  <si>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</si>
  <si>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</si>
  <si>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</si>
  <si>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</si>
  <si>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</si>
  <si>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</si>
  <si>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</si>
  <si>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</si>
  <si>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</si>
  <si>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</si>
  <si>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</si>
  <si>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</si>
  <si>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</si>
  <si>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</si>
  <si>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</si>
  <si>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</si>
  <si>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</si>
  <si>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</si>
  <si>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</si>
  <si>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</si>
  <si>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</si>
  <si>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</si>
  <si>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</si>
  <si>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</si>
  <si>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</si>
  <si>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</si>
  <si>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</si>
  <si>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</si>
  <si>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</si>
  <si>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</si>
  <si>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</si>
  <si>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</si>
  <si>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</si>
  <si>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</si>
  <si>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</si>
  <si>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</si>
  <si>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</si>
  <si>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</si>
  <si>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</si>
  <si>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</si>
  <si>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</si>
  <si>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</si>
  <si>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</si>
  <si>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</si>
  <si>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其他网信事务支出</t>
  </si>
  <si>
    <t xml:space="preserve">  市场监督管理事务</t>
  </si>
  <si>
    <t xml:space="preserve">    市场监督管理专项</t>
  </si>
  <si>
    <t xml:space="preserve">    市场监管执法</t>
  </si>
  <si>
    <t xml:space="preserve">    消费者权益保护</t>
  </si>
  <si>
    <t xml:space="preserve">    价格监督检查</t>
  </si>
  <si>
    <t xml:space="preserve">    市场监督管理技术支持</t>
  </si>
  <si>
    <t xml:space="preserve">    认证认可监督管理</t>
  </si>
  <si>
    <t xml:space="preserve">    标准化管理</t>
  </si>
  <si>
    <t xml:space="preserve">    药品事务</t>
  </si>
  <si>
    <t xml:space="preserve">    医疗器械事务</t>
  </si>
  <si>
    <t xml:space="preserve">    化妆品事务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</si>
  <si>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</si>
  <si>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</si>
  <si>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</si>
  <si>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</si>
  <si>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</si>
  <si>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</si>
  <si>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</si>
  <si>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</si>
  <si>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</si>
  <si>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</si>
  <si>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</si>
  <si>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</si>
  <si>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</si>
  <si>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</si>
  <si>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</si>
  <si>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</si>
  <si>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</si>
  <si>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</si>
  <si>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</si>
  <si>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</si>
  <si>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</si>
  <si>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</si>
  <si>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</si>
  <si>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</si>
  <si>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</si>
  <si>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</si>
  <si>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</si>
  <si>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</si>
  <si>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</si>
  <si>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</si>
  <si>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</si>
  <si>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</si>
  <si>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</si>
  <si>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</si>
  <si>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</si>
  <si>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</si>
  <si>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</si>
  <si>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</si>
  <si>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</si>
  <si>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</si>
  <si>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</si>
  <si>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</si>
  <si>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</si>
  <si>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</si>
  <si>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</si>
  <si>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</si>
  <si>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</si>
  <si>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</si>
  <si>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</si>
  <si>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</si>
  <si>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</si>
  <si>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</si>
  <si>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</si>
  <si>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</si>
  <si>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</si>
  <si>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</si>
  <si>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</si>
  <si>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</si>
  <si>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</si>
  <si>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</si>
  <si>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</si>
  <si>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</si>
  <si>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</si>
  <si>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</si>
  <si>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</si>
  <si>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</si>
  <si>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</si>
  <si>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</si>
  <si>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</si>
  <si>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</si>
  <si>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</si>
  <si>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</si>
  <si>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</si>
  <si>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</si>
  <si>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</si>
  <si>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</si>
  <si>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</si>
  <si>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</si>
  <si>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</si>
  <si>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仲裁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</si>
  <si>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</si>
  <si>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</si>
  <si>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</si>
  <si>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</si>
  <si>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</si>
  <si>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</si>
  <si>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</si>
  <si>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</si>
  <si>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</si>
  <si>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</si>
  <si>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</si>
  <si>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</si>
  <si>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</si>
  <si>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</si>
  <si>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</si>
  <si>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</si>
  <si>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</si>
  <si>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</si>
  <si>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</si>
  <si>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</si>
  <si>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</si>
  <si>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</si>
  <si>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</si>
  <si>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</si>
  <si>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</si>
  <si>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</si>
  <si>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</si>
  <si>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</si>
  <si>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</si>
  <si>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</si>
  <si>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</si>
  <si>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</si>
  <si>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</si>
  <si>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</si>
  <si>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</si>
  <si>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</si>
  <si>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</si>
  <si>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</si>
  <si>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</si>
  <si>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</si>
  <si>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</si>
  <si>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</si>
  <si>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</si>
  <si>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</si>
  <si>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</si>
  <si>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</si>
  <si>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</si>
  <si>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</si>
  <si>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</si>
  <si>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</si>
  <si>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</si>
  <si>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</si>
  <si>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</si>
  <si>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</si>
  <si>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</si>
  <si>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</si>
  <si>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</si>
  <si>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</si>
  <si>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</si>
  <si>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</si>
  <si>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</si>
  <si>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</si>
  <si>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</si>
  <si>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</si>
  <si>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</si>
  <si>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</si>
  <si>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</si>
  <si>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</si>
  <si>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</si>
  <si>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</si>
  <si>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</si>
  <si>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</si>
  <si>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</si>
  <si>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</si>
  <si>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</si>
  <si>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</si>
  <si>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</si>
  <si>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</si>
  <si>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</si>
  <si>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</si>
  <si>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</si>
  <si>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</si>
  <si>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</si>
  <si>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</si>
  <si>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</si>
  <si>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</si>
  <si>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</si>
  <si>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</si>
  <si>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</si>
  <si>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</si>
  <si>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</si>
  <si>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</si>
  <si>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</si>
  <si>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</si>
  <si>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</si>
  <si>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</si>
  <si>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</si>
  <si>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</si>
  <si>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</si>
  <si>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</si>
  <si>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</si>
  <si>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</si>
  <si>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</si>
  <si>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</si>
  <si>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</si>
  <si>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</si>
  <si>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</si>
  <si>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</si>
  <si>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</si>
  <si>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</si>
  <si>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</si>
  <si>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</si>
  <si>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</si>
  <si>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</si>
  <si>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</si>
  <si>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</si>
  <si>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</si>
  <si>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</si>
  <si>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</si>
  <si>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</si>
  <si>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</si>
  <si>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</si>
  <si>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</si>
  <si>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</si>
  <si>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</si>
  <si>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</si>
  <si>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</si>
  <si>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</si>
  <si>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</si>
  <si>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</si>
  <si>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</si>
  <si>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</si>
  <si>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</si>
  <si>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</si>
  <si>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</si>
  <si>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</si>
  <si>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旅游行业业务管理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</si>
  <si>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</si>
  <si>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</si>
  <si>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</si>
  <si>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</si>
  <si>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</si>
  <si>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</si>
  <si>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</si>
  <si>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</si>
  <si>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</si>
  <si>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</si>
  <si>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</si>
  <si>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</si>
  <si>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</si>
  <si>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</si>
  <si>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</si>
  <si>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</si>
  <si>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</si>
  <si>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</si>
  <si>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</si>
  <si>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</si>
  <si>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</si>
  <si>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</si>
  <si>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</si>
  <si>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</si>
  <si>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</si>
  <si>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</si>
  <si>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</si>
  <si>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</si>
  <si>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</si>
  <si>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</si>
  <si>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</si>
  <si>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</si>
  <si>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</si>
  <si>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</si>
  <si>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</si>
  <si>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</si>
  <si>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</si>
  <si>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</si>
  <si>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</si>
  <si>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</si>
  <si>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</si>
  <si>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</si>
  <si>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</si>
  <si>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</si>
  <si>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</si>
  <si>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</si>
  <si>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</si>
  <si>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</si>
  <si>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</si>
  <si>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</si>
  <si>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</si>
  <si>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</si>
  <si>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</si>
  <si>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</si>
  <si>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</si>
  <si>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</si>
  <si>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</si>
  <si>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</si>
  <si>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</si>
  <si>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</si>
  <si>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</si>
  <si>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</si>
  <si>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</si>
  <si>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</si>
  <si>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</si>
  <si>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</si>
  <si>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</si>
  <si>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</si>
  <si>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</si>
  <si>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</si>
  <si>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</si>
  <si>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</si>
  <si>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</si>
  <si>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</si>
  <si>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</si>
  <si>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</si>
  <si>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</si>
  <si>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</si>
  <si>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</si>
  <si>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</si>
  <si>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</si>
  <si>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</si>
  <si>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</si>
  <si>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</si>
  <si>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</si>
  <si>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</si>
  <si>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</si>
  <si>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</si>
  <si>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</si>
  <si>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</si>
  <si>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</si>
  <si>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</si>
  <si>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</si>
  <si>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</si>
  <si>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</si>
  <si>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</si>
  <si>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</si>
  <si>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</si>
  <si>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</si>
  <si>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</si>
  <si>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</si>
  <si>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</si>
  <si>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</si>
  <si>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</si>
  <si>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</si>
  <si>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</si>
  <si>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</si>
  <si>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</si>
  <si>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</si>
  <si>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</si>
  <si>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</si>
  <si>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</si>
  <si>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</si>
  <si>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</si>
  <si>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</si>
  <si>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</si>
  <si>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</si>
  <si>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</si>
  <si>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</si>
  <si>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</si>
  <si>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</si>
  <si>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</si>
  <si>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</si>
  <si>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</si>
  <si>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</si>
  <si>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</si>
  <si>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</si>
  <si>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</si>
  <si>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</si>
  <si>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</si>
  <si>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</si>
  <si>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</si>
  <si>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</si>
  <si>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</si>
  <si>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</si>
  <si>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</si>
  <si>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</si>
  <si>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</si>
  <si>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</si>
  <si>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</si>
  <si>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</si>
  <si>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</si>
  <si>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</si>
  <si>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</si>
  <si>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</si>
  <si>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</si>
  <si>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</si>
  <si>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</si>
  <si>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</si>
  <si>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</si>
  <si>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</si>
  <si>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</si>
  <si>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</si>
  <si>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</si>
  <si>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</si>
  <si>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</si>
  <si>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</si>
  <si>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</si>
  <si>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</si>
  <si>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</si>
  <si>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</si>
  <si>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</si>
  <si>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</si>
  <si>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</si>
  <si>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</si>
  <si>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</si>
  <si>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</si>
  <si>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</si>
  <si>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</si>
  <si>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</si>
  <si>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</si>
  <si>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</si>
  <si>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</si>
  <si>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</si>
  <si>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</si>
  <si>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</si>
  <si>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</si>
  <si>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</si>
  <si>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</si>
  <si>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</si>
  <si>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</si>
  <si>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</si>
  <si>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</si>
  <si>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</si>
  <si>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</si>
  <si>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</si>
  <si>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</si>
  <si>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</si>
  <si>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</si>
  <si>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</si>
  <si>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</si>
  <si>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</si>
  <si>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</si>
  <si>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</si>
  <si>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</si>
  <si>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</si>
  <si>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</si>
  <si>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</si>
  <si>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</si>
  <si>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</si>
  <si>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</si>
  <si>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</si>
  <si>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</si>
  <si>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</si>
  <si>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</si>
  <si>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</si>
  <si>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</si>
  <si>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</si>
  <si>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</si>
  <si>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</si>
  <si>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</si>
  <si>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</si>
  <si>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</si>
  <si>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</si>
  <si>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</si>
  <si>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</si>
  <si>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</si>
  <si>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</si>
  <si>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</si>
  <si>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</si>
  <si>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</si>
  <si>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</si>
  <si>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</si>
  <si>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</si>
  <si>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</si>
  <si>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</si>
  <si>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</si>
  <si>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</si>
  <si>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</si>
  <si>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</si>
  <si>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</si>
  <si>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</si>
  <si>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</si>
  <si>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</si>
  <si>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</si>
  <si>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</si>
  <si>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</si>
  <si>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</si>
  <si>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</si>
  <si>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</si>
  <si>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</si>
  <si>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</si>
  <si>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</si>
  <si>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</si>
  <si>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</si>
  <si>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</si>
  <si>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</si>
  <si>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</si>
  <si>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</si>
  <si>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</si>
  <si>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</si>
  <si>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</si>
  <si>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</si>
  <si>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</si>
  <si>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</si>
  <si>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</si>
  <si>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</si>
  <si>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</si>
  <si>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</si>
  <si>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</si>
  <si>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</si>
  <si>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</si>
  <si>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</si>
  <si>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</si>
  <si>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</si>
  <si>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</si>
  <si>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</si>
  <si>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</si>
  <si>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</si>
  <si>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</si>
  <si>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</si>
  <si>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</si>
  <si>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</si>
  <si>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</si>
  <si>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</si>
  <si>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</si>
  <si>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</si>
  <si>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</si>
  <si>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</si>
  <si>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</si>
  <si>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</si>
  <si>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</si>
  <si>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</si>
  <si>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</si>
  <si>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</si>
  <si>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</si>
  <si>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</si>
  <si>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</si>
  <si>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</si>
  <si>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</si>
  <si>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</si>
  <si>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</si>
  <si>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</si>
  <si>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</si>
  <si>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</si>
  <si>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</si>
  <si>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</si>
  <si>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</si>
  <si>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</si>
  <si>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</si>
  <si>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</si>
  <si>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</si>
  <si>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</si>
  <si>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</si>
  <si>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</si>
  <si>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林业和草原</t>
  </si>
  <si>
    <t xml:space="preserve">    事业机构</t>
  </si>
  <si>
    <t xml:space="preserve">    森林培育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</si>
  <si>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</si>
  <si>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</si>
  <si>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</si>
  <si>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</si>
  <si>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</si>
  <si>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</si>
  <si>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</si>
  <si>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</si>
  <si>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</si>
  <si>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</si>
  <si>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</si>
  <si>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</si>
  <si>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</si>
  <si>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</si>
  <si>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防灾减灾</t>
  </si>
  <si>
    <t xml:space="preserve">    国家公园</t>
  </si>
  <si>
    <t xml:space="preserve">    草原管理</t>
  </si>
  <si>
    <t xml:space="preserve">    行业业务管理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</si>
  <si>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</si>
  <si>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</si>
  <si>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</si>
  <si>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</si>
  <si>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</si>
  <si>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</si>
  <si>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</si>
  <si>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</si>
  <si>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</si>
  <si>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</si>
  <si>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</si>
  <si>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</si>
  <si>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</si>
  <si>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</si>
  <si>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</si>
  <si>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</si>
  <si>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</si>
  <si>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</si>
  <si>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</si>
  <si>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</si>
  <si>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</si>
  <si>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</si>
  <si>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</si>
  <si>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</si>
  <si>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</si>
  <si>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</si>
  <si>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</si>
  <si>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</si>
  <si>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</si>
  <si>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</si>
  <si>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</si>
  <si>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</si>
  <si>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</si>
  <si>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</si>
  <si>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</si>
  <si>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</si>
  <si>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</si>
  <si>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</si>
  <si>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</si>
  <si>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</si>
  <si>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</si>
  <si>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</si>
  <si>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创新示范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</si>
  <si>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</si>
  <si>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</si>
  <si>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</si>
  <si>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</si>
  <si>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</si>
  <si>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</si>
  <si>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</si>
  <si>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</si>
  <si>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</si>
  <si>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</si>
  <si>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</si>
  <si>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</si>
  <si>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</si>
  <si>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</si>
  <si>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</si>
  <si>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</si>
  <si>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</si>
  <si>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</si>
  <si>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</si>
  <si>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</si>
  <si>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</si>
  <si>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</si>
  <si>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</si>
  <si>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</si>
  <si>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</si>
  <si>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</si>
  <si>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</si>
  <si>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</si>
  <si>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</si>
  <si>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</si>
  <si>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</si>
  <si>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</si>
  <si>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</si>
  <si>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</si>
  <si>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</si>
  <si>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</si>
  <si>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</si>
  <si>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</si>
  <si>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</si>
  <si>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</si>
  <si>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</si>
  <si>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</si>
  <si>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</si>
  <si>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</si>
  <si>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</si>
  <si>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</si>
  <si>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</si>
  <si>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</si>
  <si>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</si>
  <si>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</si>
  <si>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</si>
  <si>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</si>
  <si>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</si>
  <si>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</si>
  <si>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</si>
  <si>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</si>
  <si>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</si>
  <si>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</si>
  <si>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</si>
  <si>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</si>
  <si>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</si>
  <si>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</si>
  <si>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</si>
  <si>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</si>
  <si>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</si>
  <si>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</si>
  <si>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</si>
  <si>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</si>
  <si>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</si>
  <si>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</si>
  <si>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</si>
  <si>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</si>
  <si>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</si>
  <si>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</si>
  <si>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</si>
  <si>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</si>
  <si>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</si>
  <si>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</si>
  <si>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</si>
  <si>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</si>
  <si>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</si>
  <si>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</si>
  <si>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</si>
  <si>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</si>
  <si>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</si>
  <si>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</si>
  <si>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</si>
  <si>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</si>
  <si>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</si>
  <si>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</si>
  <si>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</si>
  <si>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</si>
  <si>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</si>
  <si>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</si>
  <si>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</si>
  <si>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</si>
  <si>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</si>
  <si>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</si>
  <si>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</si>
  <si>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</si>
  <si>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</si>
  <si>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</si>
  <si>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</si>
  <si>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</si>
  <si>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</si>
  <si>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</si>
  <si>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</si>
  <si>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</si>
  <si>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</si>
  <si>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</si>
  <si>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</si>
  <si>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</si>
  <si>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</si>
  <si>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</si>
  <si>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</si>
  <si>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</si>
  <si>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</si>
  <si>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</si>
  <si>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</si>
  <si>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</si>
  <si>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</si>
  <si>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</si>
  <si>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</si>
  <si>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</si>
  <si>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</si>
  <si>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</si>
  <si>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</si>
  <si>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</si>
  <si>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</si>
  <si>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</si>
  <si>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</si>
  <si>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</si>
  <si>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</si>
  <si>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</si>
  <si>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</si>
  <si>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</si>
  <si>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</si>
  <si>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</si>
  <si>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</si>
  <si>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</si>
  <si>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</si>
  <si>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</si>
  <si>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</si>
  <si>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</si>
  <si>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</si>
  <si>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</si>
  <si>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</si>
  <si>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</si>
  <si>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</si>
  <si>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</si>
  <si>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</si>
  <si>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</si>
  <si>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</si>
  <si>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</si>
  <si>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</si>
  <si>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</si>
  <si>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</si>
  <si>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</si>
  <si>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</si>
  <si>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</si>
  <si>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</si>
  <si>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</si>
  <si>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</si>
  <si>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</si>
  <si>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</si>
  <si>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</si>
  <si>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</si>
  <si>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</si>
  <si>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</si>
  <si>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土地资源调查</t>
  </si>
  <si>
    <t xml:space="preserve">    土地资源利用与保护</t>
  </si>
  <si>
    <t xml:space="preserve">    自然资源社会公益服务</t>
  </si>
  <si>
    <t xml:space="preserve">    自然资源行业业务管理</t>
  </si>
  <si>
    <t xml:space="preserve">    自然资源调查</t>
  </si>
  <si>
    <t xml:space="preserve">    国土整治</t>
  </si>
  <si>
    <t xml:space="preserve">    土地资源储备支出</t>
  </si>
  <si>
    <t xml:space="preserve">    地质矿产资源与环境调查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</si>
  <si>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</si>
  <si>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</si>
  <si>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</si>
  <si>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</si>
  <si>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其他自然资源事务支出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</si>
  <si>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</si>
  <si>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</si>
  <si>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</si>
  <si>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</si>
  <si>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</si>
  <si>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</si>
  <si>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</si>
  <si>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</si>
  <si>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</si>
  <si>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</si>
  <si>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</si>
  <si>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</si>
  <si>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</si>
  <si>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</si>
  <si>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</si>
  <si>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</si>
  <si>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</si>
  <si>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</si>
  <si>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</si>
  <si>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</si>
  <si>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</si>
  <si>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</si>
  <si>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</si>
  <si>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</si>
  <si>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</si>
  <si>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</si>
  <si>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</si>
  <si>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</si>
  <si>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</si>
  <si>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</si>
  <si>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</si>
  <si>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</si>
  <si>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</si>
  <si>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</si>
  <si>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</si>
  <si>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</si>
  <si>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</si>
  <si>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</si>
  <si>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</si>
  <si>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</si>
  <si>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</si>
  <si>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</si>
  <si>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</si>
  <si>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</si>
  <si>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</si>
  <si>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</si>
  <si>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</si>
  <si>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</si>
  <si>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</si>
  <si>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</si>
  <si>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</si>
  <si>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</si>
  <si>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</si>
  <si>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</si>
  <si>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</si>
  <si>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</si>
  <si>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</si>
  <si>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</si>
  <si>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</si>
  <si>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</si>
  <si>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</si>
  <si>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</si>
  <si>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</si>
  <si>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</si>
  <si>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</si>
  <si>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</si>
  <si>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</si>
  <si>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</si>
  <si>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</si>
  <si>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</si>
  <si>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</si>
  <si>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</si>
  <si>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</si>
  <si>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</si>
  <si>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</si>
  <si>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</si>
  <si>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</si>
  <si>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</si>
  <si>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</si>
  <si>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</si>
  <si>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</si>
  <si>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</si>
  <si>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</si>
  <si>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</si>
  <si>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</si>
  <si>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</si>
  <si>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</si>
  <si>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</si>
  <si>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</si>
  <si>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</si>
  <si>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</si>
  <si>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</si>
  <si>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</si>
  <si>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</si>
  <si>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</si>
  <si>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</si>
  <si>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</si>
  <si>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</si>
  <si>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</si>
  <si>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</si>
  <si>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</si>
  <si>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</si>
  <si>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</si>
  <si>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</si>
  <si>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</si>
  <si>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</si>
  <si>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</si>
  <si>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</si>
  <si>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</si>
  <si>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</si>
  <si>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</si>
  <si>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</si>
  <si>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</si>
  <si>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</si>
  <si>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</si>
  <si>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</si>
  <si>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</si>
  <si>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</si>
  <si>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</si>
  <si>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</si>
  <si>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</si>
  <si>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</si>
  <si>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</si>
  <si>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</si>
  <si>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</si>
  <si>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</si>
  <si>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</si>
  <si>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</si>
  <si>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</si>
  <si>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</si>
  <si>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</si>
  <si>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中央自然灾害生活补助</t>
  </si>
  <si>
    <t xml:space="preserve">    地方自然灾害生活补助</t>
  </si>
  <si>
    <t xml:space="preserve">    自然灾害救灾补助</t>
  </si>
  <si>
    <t xml:space="preserve">    自然灾害灾后重建补助</t>
  </si>
  <si>
    <t xml:space="preserve">    其他自然灾害生活救助支出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</si>
  <si>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</si>
  <si>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</si>
  <si>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</si>
  <si>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</si>
  <si>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>预备费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</si>
  <si>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</si>
  <si>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</si>
  <si>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</si>
  <si>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</si>
  <si>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</si>
  <si>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</si>
  <si>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</si>
  <si>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</si>
  <si>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</si>
  <si>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</si>
  <si>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</si>
  <si>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</si>
  <si>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合计</t>
  </si>
  <si>
    <t>2019年一般公共预算本级支出决算表</t>
  </si>
  <si>
    <t>经济科目款编码</t>
  </si>
  <si>
    <t>经济科目款名称</t>
  </si>
  <si>
    <t>[201]一般公共服务支出</t>
  </si>
  <si>
    <t>[202]外交支出</t>
  </si>
  <si>
    <t>[203]国防支出</t>
  </si>
  <si>
    <t>[204]公共安全支出</t>
  </si>
  <si>
    <t>[205]教育支出</t>
  </si>
  <si>
    <t>[206]科学技术支出</t>
  </si>
  <si>
    <t>[207]文化旅游体育与传媒支出</t>
  </si>
  <si>
    <t>[208]社会保障和就业支出</t>
  </si>
  <si>
    <t>[209]社会保险基金支出</t>
  </si>
  <si>
    <t>[210]卫生健康支出</t>
  </si>
  <si>
    <t>[211]节能环保支出</t>
  </si>
  <si>
    <t>[212]城乡社区支出</t>
  </si>
  <si>
    <t>[213]农林水支出</t>
  </si>
  <si>
    <t>[214]交通运输支出</t>
  </si>
  <si>
    <t>[215]资源勘探信息等支出</t>
  </si>
  <si>
    <t>[216]商业服务业等支出</t>
  </si>
  <si>
    <t>[217]金融支出</t>
  </si>
  <si>
    <t>[219]援助其他地区支出</t>
  </si>
  <si>
    <t>[220]自然资源海洋气象等事务</t>
  </si>
  <si>
    <t>[221]住房保障支出</t>
  </si>
  <si>
    <t>[222]粮油物资储备支出</t>
  </si>
  <si>
    <t>[223]国有资本经营预算支出</t>
  </si>
  <si>
    <t>[227]预备费</t>
  </si>
  <si>
    <t>[229]其他支出</t>
  </si>
  <si>
    <t>[230]转移性支出</t>
  </si>
  <si>
    <t>[231]债务还本支出</t>
  </si>
  <si>
    <t>[232]债务付息支出</t>
  </si>
  <si>
    <t>[233]债务发行费用支出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</si>
  <si>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</si>
  <si>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</si>
  <si>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</si>
  <si>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</si>
  <si>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</si>
  <si>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</si>
  <si>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</si>
  <si>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</si>
  <si>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</si>
  <si>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</si>
  <si>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</si>
  <si>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>机关商品和服务支出</t>
  </si>
  <si>
    <t xml:space="preserve">  50201</t>
  </si>
  <si>
    <t xml:space="preserve">  办公经费</t>
  </si>
  <si>
    <t xml:space="preserve">  50202</t>
  </si>
  <si>
    <t xml:space="preserve">  会议费</t>
  </si>
  <si>
    <t xml:space="preserve">  50203</t>
  </si>
  <si>
    <t xml:space="preserve">  培训费</t>
  </si>
  <si>
    <t xml:space="preserve">  50204</t>
  </si>
  <si>
    <t xml:space="preserve">  专用材料购置费</t>
  </si>
  <si>
    <t xml:space="preserve">  50205</t>
  </si>
  <si>
    <t xml:space="preserve">  委托业务费</t>
  </si>
  <si>
    <t xml:space="preserve">  50206</t>
  </si>
  <si>
    <t xml:space="preserve">  公务接待费</t>
  </si>
  <si>
    <t xml:space="preserve">  50207</t>
  </si>
  <si>
    <t xml:space="preserve">  因公出国（境）费用</t>
  </si>
  <si>
    <t xml:space="preserve">  50208</t>
  </si>
  <si>
    <t xml:space="preserve">  公务用车运行维护费</t>
  </si>
  <si>
    <t xml:space="preserve">  50209</t>
  </si>
  <si>
    <t xml:space="preserve">  维修（护）费</t>
  </si>
  <si>
    <t xml:space="preserve">  50299</t>
  </si>
  <si>
    <t xml:space="preserve">  其他商品和服务支出</t>
  </si>
  <si>
    <t>503</t>
  </si>
  <si>
    <t>机关资本性支出（一）</t>
  </si>
  <si>
    <t xml:space="preserve">  50306</t>
  </si>
  <si>
    <t xml:space="preserve">  设备购置</t>
  </si>
  <si>
    <t xml:space="preserve">  50307</t>
  </si>
  <si>
    <t xml:space="preserve">  大型修缮</t>
  </si>
  <si>
    <t xml:space="preserve">  50399</t>
  </si>
  <si>
    <t xml:space="preserve">  其他资本性支出</t>
  </si>
  <si>
    <t>504</t>
  </si>
  <si>
    <t>机关资本性支出（二）</t>
  </si>
  <si>
    <t xml:space="preserve">  50499</t>
  </si>
  <si>
    <t xml:space="preserve">  其他资本性支出（基建）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</si>
  <si>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</si>
  <si>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</si>
  <si>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</si>
  <si>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</si>
  <si>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</si>
  <si>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</si>
  <si>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506</t>
  </si>
  <si>
    <t>对事业单位资本性补助</t>
  </si>
  <si>
    <t xml:space="preserve">  50601</t>
  </si>
  <si>
    <t xml:space="preserve">  资本性支出（一）</t>
  </si>
  <si>
    <t xml:space="preserve">  50602</t>
  </si>
  <si>
    <t xml:space="preserve">  资本性支出（二）</t>
  </si>
  <si>
    <t>507</t>
  </si>
  <si>
    <t>对企业补助</t>
  </si>
  <si>
    <t xml:space="preserve">  50799</t>
  </si>
  <si>
    <t xml:space="preserve">  其他对企业补助</t>
  </si>
  <si>
    <t>509</t>
  </si>
  <si>
    <t>对个人和家庭的补助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</si>
  <si>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</si>
  <si>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</si>
  <si>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</si>
  <si>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</si>
  <si>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</si>
  <si>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</si>
  <si>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510</t>
  </si>
  <si>
    <t>对社会保障基金补助</t>
  </si>
  <si>
    <t xml:space="preserve">  51002</t>
  </si>
  <si>
    <t xml:space="preserve">  对社会保障基金补助</t>
  </si>
  <si>
    <t>599</t>
  </si>
  <si>
    <t>其他支出</t>
  </si>
  <si>
    <t xml:space="preserve">  59999</t>
  </si>
  <si>
    <t>2019年一般公共决算税收返还和转移支付表</t>
  </si>
  <si>
    <r>
      <rPr>
        <b/>
        <sz val="12"/>
        <rFont val="宋体"/>
        <charset val="134"/>
      </rPr>
      <t>收</t>
    </r>
    <r>
      <rPr>
        <b/>
        <sz val="14"/>
        <rFont val="宋体"/>
        <charset val="134"/>
      </rPr>
      <t>入</t>
    </r>
  </si>
  <si>
    <t>本级收入合计</t>
  </si>
  <si>
    <t>转移性收入</t>
  </si>
  <si>
    <t xml:space="preserve">  上级补助收入</t>
  </si>
  <si>
    <t xml:space="preserve">   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</si>
  <si>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</si>
  <si>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</si>
  <si>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</si>
  <si>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</si>
  <si>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</si>
  <si>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其他税收返还收入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</si>
  <si>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</si>
  <si>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</si>
  <si>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</si>
  <si>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</si>
  <si>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</si>
  <si>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</si>
  <si>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</si>
  <si>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</si>
  <si>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</si>
  <si>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</si>
  <si>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</si>
  <si>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</si>
  <si>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</si>
  <si>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</si>
  <si>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</si>
  <si>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</si>
  <si>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</si>
  <si>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</si>
  <si>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边疆地区转移支付收入</t>
  </si>
  <si>
    <t xml:space="preserve">      贫困地区转移支付收入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</si>
  <si>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</si>
  <si>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</si>
  <si>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</si>
  <si>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</si>
  <si>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</si>
  <si>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</si>
  <si>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</si>
  <si>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</si>
  <si>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</si>
  <si>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</si>
  <si>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</si>
  <si>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</si>
  <si>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</si>
  <si>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</si>
  <si>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</si>
  <si>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</si>
  <si>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</si>
  <si>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</si>
  <si>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</si>
  <si>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</si>
  <si>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</si>
  <si>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</si>
  <si>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</si>
  <si>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</si>
  <si>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</si>
  <si>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</si>
  <si>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</si>
  <si>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</si>
  <si>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文化体育与传媒</t>
  </si>
  <si>
    <t xml:space="preserve">      社会保障和就业</t>
  </si>
  <si>
    <t xml:space="preserve">      医疗卫生与计划生育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</si>
  <si>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</si>
  <si>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</si>
  <si>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</si>
  <si>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</si>
  <si>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</si>
  <si>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</si>
  <si>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</si>
  <si>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国土海洋气象等</t>
  </si>
  <si>
    <t xml:space="preserve">      住房保障</t>
  </si>
  <si>
    <t xml:space="preserve">      粮油物资储备</t>
  </si>
  <si>
    <t xml:space="preserve">      其他收入</t>
  </si>
  <si>
    <t xml:space="preserve">  上年结余收入</t>
  </si>
  <si>
    <t xml:space="preserve">  调入资金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</si>
  <si>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调入</t>
    </r>
    <r>
      <rPr>
        <sz val="11"/>
        <rFont val="宋体"/>
        <charset val="134"/>
      </rPr>
      <t>预算稳定调节基金</t>
    </r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</si>
  <si>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从政府性基金预算调入</t>
    </r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</si>
  <si>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从国有资本经营预算调入</t>
    </r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</si>
  <si>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从其他资金调入</t>
    </r>
  </si>
  <si>
    <t xml:space="preserve">  地方政府一般债务收入</t>
  </si>
  <si>
    <t xml:space="preserve">  地方政府一般债务转贷收入</t>
  </si>
  <si>
    <t xml:space="preserve">  接受其他地区援助收入</t>
  </si>
  <si>
    <t>收入总计</t>
  </si>
  <si>
    <t>专项转移支付支出情况表</t>
  </si>
  <si>
    <t>地区</t>
  </si>
  <si>
    <t>201.一般公共服务</t>
  </si>
  <si>
    <t>204.公共安全</t>
  </si>
  <si>
    <t>205.教育</t>
  </si>
  <si>
    <t>206.科学技术</t>
  </si>
  <si>
    <t>207.文化体育与传媒</t>
  </si>
  <si>
    <t>208.社会保障和就业</t>
  </si>
  <si>
    <t>210.医疗卫生与计划生育支出</t>
  </si>
  <si>
    <t>211.节能环保</t>
  </si>
  <si>
    <t>212.城乡社区支出</t>
  </si>
  <si>
    <t>213.农林水事务</t>
  </si>
  <si>
    <t>214.交通运输</t>
  </si>
  <si>
    <t>215.资源勘探信息等支出</t>
  </si>
  <si>
    <t>216.商业服务业等事务</t>
  </si>
  <si>
    <t>217.金融监管等事务支出</t>
  </si>
  <si>
    <t>219.援助其他地区支出</t>
  </si>
  <si>
    <t>220.国土资源气象等事务</t>
  </si>
  <si>
    <t xml:space="preserve">221.住房保障支出
</t>
  </si>
  <si>
    <t>222.粮油物资储备事务</t>
  </si>
  <si>
    <t>227.预备费</t>
  </si>
  <si>
    <t>229.其他支出</t>
  </si>
  <si>
    <t>崇阳县</t>
  </si>
  <si>
    <t>崇阳县2019年一般债务限额和余额情况表</t>
  </si>
  <si>
    <t xml:space="preserve">地区编码
</t>
  </si>
  <si>
    <t xml:space="preserve">地区名称
</t>
  </si>
  <si>
    <t xml:space="preserve">一般债务			
</t>
  </si>
  <si>
    <t xml:space="preserve">年初债务余额
</t>
  </si>
  <si>
    <t xml:space="preserve">期末债务余额
</t>
  </si>
  <si>
    <t xml:space="preserve">年度限额
</t>
  </si>
  <si>
    <t xml:space="preserve">限额使用比例%
</t>
  </si>
  <si>
    <t>421223</t>
  </si>
  <si>
    <t>白霓镇</t>
    <phoneticPr fontId="21" type="noConversion"/>
  </si>
  <si>
    <t>天城镇</t>
    <phoneticPr fontId="21" type="noConversion"/>
  </si>
  <si>
    <t>合计</t>
    <phoneticPr fontId="21" type="noConversion"/>
  </si>
  <si>
    <t xml:space="preserve">      其他支出</t>
    <phoneticPr fontId="21" type="noConversion"/>
  </si>
  <si>
    <t>2019年专项转移支付分地区公开表</t>
    <phoneticPr fontId="21" type="noConversion"/>
  </si>
  <si>
    <t>肖岭乡</t>
    <phoneticPr fontId="21" type="noConversion"/>
  </si>
  <si>
    <t>沙坪镇</t>
    <phoneticPr fontId="21" type="noConversion"/>
  </si>
  <si>
    <t>石城镇</t>
    <phoneticPr fontId="21" type="noConversion"/>
  </si>
  <si>
    <t xml:space="preserve">桂花泉镇 </t>
    <phoneticPr fontId="21" type="noConversion"/>
  </si>
  <si>
    <t>青山镇</t>
    <phoneticPr fontId="21" type="noConversion"/>
  </si>
  <si>
    <t>高枧乡</t>
    <phoneticPr fontId="21" type="noConversion"/>
  </si>
  <si>
    <t>金塘镇</t>
    <phoneticPr fontId="21" type="noConversion"/>
  </si>
  <si>
    <t>港口乡</t>
    <phoneticPr fontId="21" type="noConversion"/>
  </si>
  <si>
    <t>铜钟乡</t>
    <phoneticPr fontId="21" type="noConversion"/>
  </si>
  <si>
    <t>路口镇</t>
    <phoneticPr fontId="21" type="noConversion"/>
  </si>
  <si>
    <t>决算数</t>
    <phoneticPr fontId="21" type="noConversion"/>
  </si>
  <si>
    <t xml:space="preserve">    一般公共服务</t>
    <phoneticPr fontId="21" type="noConversion"/>
  </si>
  <si>
    <t xml:space="preserve">    外交</t>
    <phoneticPr fontId="21" type="noConversion"/>
  </si>
  <si>
    <t xml:space="preserve">    国防</t>
    <phoneticPr fontId="21" type="noConversion"/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</si>
  <si>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</si>
  <si>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</si>
  <si>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</si>
  <si>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</si>
  <si>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</si>
  <si>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</si>
  <si>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</si>
  <si>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</si>
  <si>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</si>
  <si>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</si>
  <si>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</si>
  <si>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</si>
  <si>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</si>
  <si>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</si>
  <si>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</si>
  <si>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</si>
  <si>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其他支出</t>
    <phoneticPr fontId="21" type="noConversion"/>
  </si>
  <si>
    <t>2019年专项转移支付分项目公开表</t>
    <phoneticPr fontId="21" type="noConversion"/>
  </si>
  <si>
    <t>一般公共预算本级基本支出决算表</t>
    <phoneticPr fontId="20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</si>
</sst>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#,##0.00_ ;\-#,##0.00;;"/>
    <numFmt numFmtId="178" formatCode="0.0_ "/>
  </numFmts>
  <fonts count="27">
    <font>
      <sz val="10"/>
      <color theme="1"/>
      <name val="仿宋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theme="1"/>
      <name val="仿宋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0"/>
      <name val="仿宋"/>
      <charset val="134"/>
    </font>
    <font>
      <sz val="11"/>
      <color rgb="FFFF0000"/>
      <name val="宋体"/>
      <charset val="134"/>
    </font>
    <font>
      <b/>
      <sz val="14"/>
      <color theme="1"/>
      <name val="仿宋"/>
      <family val="3"/>
      <charset val="134"/>
    </font>
    <font>
      <sz val="9"/>
      <name val="仿宋"/>
      <family val="3"/>
      <charset val="134"/>
    </font>
    <font>
      <sz val="9"/>
      <name val="仿宋"/>
      <family val="2"/>
      <charset val="134"/>
    </font>
    <font>
      <sz val="12"/>
      <name val="黑体"/>
      <family val="3"/>
      <charset val="134"/>
    </font>
    <font>
      <sz val="10"/>
      <name val="仿宋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mediumGray">
        <fgColor indexed="9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/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left" vertical="center"/>
    </xf>
    <xf numFmtId="177" fontId="2" fillId="2" borderId="4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0" fillId="0" borderId="6" xfId="0" applyFon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right" vertical="center"/>
    </xf>
    <xf numFmtId="1" fontId="10" fillId="0" borderId="4" xfId="0" applyNumberFormat="1" applyFont="1" applyFill="1" applyBorder="1" applyAlignment="1" applyProtection="1">
      <alignment vertical="center"/>
      <protection locked="0"/>
    </xf>
    <xf numFmtId="1" fontId="10" fillId="4" borderId="4" xfId="0" applyNumberFormat="1" applyFont="1" applyFill="1" applyBorder="1" applyAlignment="1" applyProtection="1">
      <alignment horizontal="right" vertical="center"/>
      <protection locked="0"/>
    </xf>
    <xf numFmtId="1" fontId="11" fillId="0" borderId="4" xfId="0" applyNumberFormat="1" applyFont="1" applyFill="1" applyBorder="1" applyAlignment="1" applyProtection="1">
      <alignment horizontal="left" vertical="center"/>
      <protection locked="0"/>
    </xf>
    <xf numFmtId="1" fontId="11" fillId="4" borderId="4" xfId="0" applyNumberFormat="1" applyFont="1" applyFill="1" applyBorder="1" applyAlignment="1" applyProtection="1">
      <alignment horizontal="right" vertical="center"/>
      <protection locked="0"/>
    </xf>
    <xf numFmtId="0" fontId="11" fillId="4" borderId="4" xfId="0" applyFont="1" applyFill="1" applyBorder="1" applyAlignment="1">
      <alignment vertical="center"/>
    </xf>
    <xf numFmtId="1" fontId="11" fillId="0" borderId="4" xfId="0" applyNumberFormat="1" applyFont="1" applyFill="1" applyBorder="1" applyAlignment="1" applyProtection="1">
      <alignment vertical="center"/>
      <protection locked="0"/>
    </xf>
    <xf numFmtId="0" fontId="11" fillId="0" borderId="4" xfId="0" applyFont="1" applyFill="1" applyBorder="1" applyAlignment="1">
      <alignment vertical="center"/>
    </xf>
    <xf numFmtId="3" fontId="12" fillId="5" borderId="4" xfId="0" applyNumberFormat="1" applyFont="1" applyFill="1" applyBorder="1" applyAlignment="1" applyProtection="1">
      <alignment horizontal="right" vertical="center"/>
    </xf>
    <xf numFmtId="0" fontId="11" fillId="0" borderId="4" xfId="0" applyFont="1" applyFill="1" applyBorder="1" applyAlignment="1" applyProtection="1">
      <alignment vertical="center"/>
      <protection locked="0"/>
    </xf>
    <xf numFmtId="0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</xf>
    <xf numFmtId="3" fontId="11" fillId="0" borderId="4" xfId="0" applyNumberFormat="1" applyFont="1" applyFill="1" applyBorder="1" applyAlignment="1" applyProtection="1">
      <alignment horizontal="right" vertical="center"/>
    </xf>
    <xf numFmtId="3" fontId="11" fillId="4" borderId="4" xfId="0" applyNumberFormat="1" applyFont="1" applyFill="1" applyBorder="1" applyAlignment="1" applyProtection="1">
      <alignment horizontal="right" vertical="center"/>
    </xf>
    <xf numFmtId="0" fontId="11" fillId="0" borderId="4" xfId="0" applyFont="1" applyBorder="1" applyAlignment="1">
      <alignment vertical="center"/>
    </xf>
    <xf numFmtId="1" fontId="13" fillId="3" borderId="4" xfId="0" applyNumberFormat="1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/>
    <xf numFmtId="0" fontId="14" fillId="0" borderId="0" xfId="0" applyFont="1" applyFill="1" applyBorder="1" applyAlignmen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 applyAlignment="1">
      <alignment horizontal="right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49" fontId="14" fillId="4" borderId="4" xfId="0" applyNumberFormat="1" applyFont="1" applyFill="1" applyBorder="1" applyAlignment="1" applyProtection="1">
      <alignment horizontal="left" vertical="center" wrapText="1"/>
    </xf>
    <xf numFmtId="49" fontId="14" fillId="4" borderId="7" xfId="0" applyNumberFormat="1" applyFont="1" applyFill="1" applyBorder="1" applyAlignment="1" applyProtection="1">
      <alignment horizontal="left" vertical="center" wrapText="1"/>
    </xf>
    <xf numFmtId="4" fontId="14" fillId="4" borderId="4" xfId="0" applyNumberFormat="1" applyFont="1" applyFill="1" applyBorder="1" applyAlignment="1" applyProtection="1">
      <alignment horizontal="right" vertical="center" wrapText="1"/>
    </xf>
    <xf numFmtId="49" fontId="14" fillId="0" borderId="4" xfId="0" applyNumberFormat="1" applyFont="1" applyFill="1" applyBorder="1" applyAlignment="1" applyProtection="1">
      <alignment horizontal="left" vertical="center" wrapText="1"/>
    </xf>
    <xf numFmtId="49" fontId="14" fillId="0" borderId="7" xfId="0" applyNumberFormat="1" applyFont="1" applyFill="1" applyBorder="1" applyAlignment="1" applyProtection="1">
      <alignment horizontal="left" vertical="center" wrapText="1"/>
    </xf>
    <xf numFmtId="4" fontId="14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/>
    <xf numFmtId="0" fontId="14" fillId="0" borderId="0" xfId="0" applyFont="1" applyAlignment="1">
      <alignment horizontal="right"/>
    </xf>
    <xf numFmtId="0" fontId="9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/>
    </xf>
    <xf numFmtId="176" fontId="12" fillId="0" borderId="4" xfId="0" applyNumberFormat="1" applyFont="1" applyFill="1" applyBorder="1" applyAlignment="1" applyProtection="1">
      <alignment horizontal="center" vertical="center"/>
    </xf>
    <xf numFmtId="176" fontId="12" fillId="0" borderId="4" xfId="0" applyNumberFormat="1" applyFont="1" applyFill="1" applyBorder="1" applyAlignment="1" applyProtection="1">
      <alignment horizontal="left" vertical="center"/>
      <protection locked="0"/>
    </xf>
    <xf numFmtId="176" fontId="12" fillId="0" borderId="4" xfId="0" applyNumberFormat="1" applyFont="1" applyFill="1" applyBorder="1" applyAlignment="1">
      <alignment horizontal="center" vertical="center"/>
    </xf>
    <xf numFmtId="178" fontId="12" fillId="0" borderId="4" xfId="0" applyNumberFormat="1" applyFont="1" applyFill="1" applyBorder="1" applyAlignment="1" applyProtection="1">
      <alignment horizontal="left" vertical="center"/>
      <protection locked="0"/>
    </xf>
    <xf numFmtId="176" fontId="0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176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76" fontId="17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3" fontId="25" fillId="0" borderId="4" xfId="0" applyNumberFormat="1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>
      <alignment vertical="center"/>
    </xf>
    <xf numFmtId="3" fontId="25" fillId="0" borderId="4" xfId="0" applyNumberFormat="1" applyFont="1" applyFill="1" applyBorder="1" applyAlignment="1" applyProtection="1">
      <alignment vertical="center"/>
    </xf>
    <xf numFmtId="3" fontId="25" fillId="0" borderId="4" xfId="0" applyNumberFormat="1" applyFont="1" applyFill="1" applyBorder="1" applyAlignment="1" applyProtection="1">
      <alignment horizontal="right" vertical="center"/>
    </xf>
    <xf numFmtId="3" fontId="26" fillId="5" borderId="4" xfId="0" applyNumberFormat="1" applyFont="1" applyFill="1" applyBorder="1" applyAlignment="1" applyProtection="1">
      <alignment horizontal="right" vertical="center"/>
    </xf>
    <xf numFmtId="0" fontId="26" fillId="0" borderId="4" xfId="0" applyNumberFormat="1" applyFont="1" applyFill="1" applyBorder="1" applyAlignment="1" applyProtection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10" xfId="0" applyFont="1" applyFill="1" applyBorder="1" applyAlignment="1">
      <alignment horizontal="left" vertical="center" wrapText="1"/>
    </xf>
    <xf numFmtId="176" fontId="8" fillId="0" borderId="0" xfId="0" applyNumberFormat="1" applyFont="1" applyFill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  <color rgb="FFF620CB"/>
      <color rgb="FFFF6699"/>
      <color rgb="FFCB4C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opLeftCell="A16" workbookViewId="0">
      <selection activeCell="D32" sqref="D32"/>
    </sheetView>
  </sheetViews>
  <sheetFormatPr defaultColWidth="10.8984375" defaultRowHeight="13"/>
  <cols>
    <col min="1" max="1" width="39.59765625" style="14" customWidth="1"/>
    <col min="2" max="4" width="13.69921875" style="14" customWidth="1"/>
    <col min="5" max="5" width="18.69921875" style="14" customWidth="1"/>
    <col min="6" max="16384" width="10.8984375" style="14"/>
  </cols>
  <sheetData>
    <row r="1" spans="1:5" s="12" customFormat="1" ht="21">
      <c r="A1" s="80" t="s">
        <v>0</v>
      </c>
      <c r="B1" s="80"/>
      <c r="C1" s="80"/>
      <c r="D1" s="80"/>
      <c r="E1" s="80"/>
    </row>
    <row r="2" spans="1:5" ht="20.25" customHeight="1">
      <c r="A2" s="12"/>
      <c r="B2" s="12"/>
      <c r="C2" s="12"/>
      <c r="E2" s="42" t="s">
        <v>1</v>
      </c>
    </row>
    <row r="3" spans="1:5" ht="31.5" customHeight="1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</row>
    <row r="4" spans="1:5" ht="20.149999999999999" customHeight="1">
      <c r="A4" s="26" t="s">
        <v>7</v>
      </c>
      <c r="B4" s="26">
        <f>SUM(B5:B21)</f>
        <v>62720</v>
      </c>
      <c r="C4" s="26">
        <f>SUM(C5:C21)</f>
        <v>54800</v>
      </c>
      <c r="D4" s="26">
        <f>SUM(D5:D21)</f>
        <v>55127</v>
      </c>
      <c r="E4" s="26"/>
    </row>
    <row r="5" spans="1:5" ht="20.149999999999999" customHeight="1">
      <c r="A5" s="26" t="s">
        <v>8</v>
      </c>
      <c r="B5" s="26">
        <v>31337</v>
      </c>
      <c r="C5" s="26">
        <v>24001</v>
      </c>
      <c r="D5" s="26">
        <v>24624</v>
      </c>
      <c r="E5" s="26"/>
    </row>
    <row r="6" spans="1:5" ht="20.149999999999999" customHeight="1">
      <c r="A6" s="26" t="s">
        <v>9</v>
      </c>
      <c r="B6" s="26">
        <v>40</v>
      </c>
      <c r="C6" s="26"/>
      <c r="D6" s="26"/>
      <c r="E6" s="26"/>
    </row>
    <row r="7" spans="1:5" ht="20.149999999999999" customHeight="1">
      <c r="A7" s="26" t="s">
        <v>10</v>
      </c>
      <c r="B7" s="26">
        <v>4992</v>
      </c>
      <c r="C7" s="26">
        <v>7292</v>
      </c>
      <c r="D7" s="26">
        <v>6654</v>
      </c>
      <c r="E7" s="26"/>
    </row>
    <row r="8" spans="1:5" ht="20.149999999999999" customHeight="1">
      <c r="A8" s="26" t="s">
        <v>11</v>
      </c>
      <c r="B8" s="26"/>
      <c r="C8" s="26"/>
      <c r="D8" s="26"/>
      <c r="E8" s="26"/>
    </row>
    <row r="9" spans="1:5" ht="20.149999999999999" customHeight="1">
      <c r="A9" s="26" t="s">
        <v>12</v>
      </c>
      <c r="B9" s="26">
        <v>2430</v>
      </c>
      <c r="C9" s="26">
        <v>2069</v>
      </c>
      <c r="D9" s="26">
        <v>1958</v>
      </c>
      <c r="E9" s="26"/>
    </row>
    <row r="10" spans="1:5" ht="20.149999999999999" customHeight="1">
      <c r="A10" s="26" t="s">
        <v>13</v>
      </c>
      <c r="B10" s="26">
        <v>211</v>
      </c>
      <c r="C10" s="26">
        <v>1345</v>
      </c>
      <c r="D10" s="26">
        <v>1317</v>
      </c>
      <c r="E10" s="26"/>
    </row>
    <row r="11" spans="1:5" ht="20.149999999999999" customHeight="1">
      <c r="A11" s="26" t="s">
        <v>14</v>
      </c>
      <c r="B11" s="26">
        <v>3389</v>
      </c>
      <c r="C11" s="26">
        <v>2474</v>
      </c>
      <c r="D11" s="26">
        <v>2334</v>
      </c>
      <c r="E11" s="26"/>
    </row>
    <row r="12" spans="1:5" ht="20.149999999999999" customHeight="1">
      <c r="A12" s="26" t="s">
        <v>15</v>
      </c>
      <c r="B12" s="26">
        <v>1222</v>
      </c>
      <c r="C12" s="26">
        <v>1217</v>
      </c>
      <c r="D12" s="26">
        <v>1281</v>
      </c>
      <c r="E12" s="26"/>
    </row>
    <row r="13" spans="1:5" ht="20.149999999999999" customHeight="1">
      <c r="A13" s="26" t="s">
        <v>16</v>
      </c>
      <c r="B13" s="26">
        <v>545</v>
      </c>
      <c r="C13" s="26">
        <v>543</v>
      </c>
      <c r="D13" s="26">
        <v>512</v>
      </c>
      <c r="E13" s="26"/>
    </row>
    <row r="14" spans="1:5" ht="20.149999999999999" customHeight="1">
      <c r="A14" s="26" t="s">
        <v>17</v>
      </c>
      <c r="B14" s="26">
        <v>1601</v>
      </c>
      <c r="C14" s="26">
        <v>1594</v>
      </c>
      <c r="D14" s="26">
        <v>1667</v>
      </c>
      <c r="E14" s="26"/>
    </row>
    <row r="15" spans="1:5" ht="20.149999999999999" customHeight="1">
      <c r="A15" s="26" t="s">
        <v>18</v>
      </c>
      <c r="B15" s="26">
        <v>7851</v>
      </c>
      <c r="C15" s="26">
        <v>7802</v>
      </c>
      <c r="D15" s="26">
        <v>8203</v>
      </c>
      <c r="E15" s="26"/>
    </row>
    <row r="16" spans="1:5" ht="20.149999999999999" customHeight="1">
      <c r="A16" s="26" t="s">
        <v>19</v>
      </c>
      <c r="B16" s="26">
        <v>885</v>
      </c>
      <c r="C16" s="26">
        <v>781</v>
      </c>
      <c r="D16" s="26">
        <v>772</v>
      </c>
      <c r="E16" s="26"/>
    </row>
    <row r="17" spans="1:5" ht="20.149999999999999" customHeight="1">
      <c r="A17" s="26" t="s">
        <v>20</v>
      </c>
      <c r="B17" s="26">
        <v>3278</v>
      </c>
      <c r="C17" s="26">
        <v>325</v>
      </c>
      <c r="D17" s="26">
        <v>72</v>
      </c>
      <c r="E17" s="26"/>
    </row>
    <row r="18" spans="1:5" ht="20.149999999999999" customHeight="1">
      <c r="A18" s="26" t="s">
        <v>21</v>
      </c>
      <c r="B18" s="26">
        <v>4839</v>
      </c>
      <c r="C18" s="26">
        <v>5171</v>
      </c>
      <c r="D18" s="26">
        <v>5562</v>
      </c>
      <c r="E18" s="26"/>
    </row>
    <row r="19" spans="1:5" ht="20.149999999999999" customHeight="1">
      <c r="A19" s="26" t="s">
        <v>22</v>
      </c>
      <c r="B19" s="26"/>
      <c r="C19" s="26"/>
      <c r="D19" s="26"/>
      <c r="E19" s="26"/>
    </row>
    <row r="20" spans="1:5" ht="20.149999999999999" customHeight="1">
      <c r="A20" s="26" t="s">
        <v>23</v>
      </c>
      <c r="B20" s="26">
        <v>100</v>
      </c>
      <c r="C20" s="26">
        <v>186</v>
      </c>
      <c r="D20" s="26">
        <v>169</v>
      </c>
      <c r="E20" s="26"/>
    </row>
    <row r="21" spans="1:5" ht="20.149999999999999" customHeight="1">
      <c r="A21" s="26" t="s">
        <v>24</v>
      </c>
      <c r="B21" s="26"/>
      <c r="C21" s="26"/>
      <c r="D21" s="26">
        <v>2</v>
      </c>
      <c r="E21" s="26"/>
    </row>
    <row r="22" spans="1:5" ht="21" customHeight="1">
      <c r="A22" s="26" t="s">
        <v>25</v>
      </c>
      <c r="B22" s="26">
        <f>SUM(B23:B30)</f>
        <v>26880</v>
      </c>
      <c r="C22" s="26">
        <f>SUM(C23:C30)</f>
        <v>28200</v>
      </c>
      <c r="D22" s="26">
        <f>SUM(D23:D30)</f>
        <v>28380</v>
      </c>
      <c r="E22" s="26"/>
    </row>
    <row r="23" spans="1:5" ht="20.149999999999999" customHeight="1">
      <c r="A23" s="26" t="s">
        <v>26</v>
      </c>
      <c r="B23" s="26">
        <v>5500</v>
      </c>
      <c r="C23" s="26">
        <v>3161</v>
      </c>
      <c r="D23" s="26">
        <v>2849</v>
      </c>
      <c r="E23" s="26"/>
    </row>
    <row r="24" spans="1:5" ht="20.149999999999999" customHeight="1">
      <c r="A24" s="26" t="s">
        <v>27</v>
      </c>
      <c r="B24" s="26">
        <v>3564</v>
      </c>
      <c r="C24" s="26">
        <v>2920</v>
      </c>
      <c r="D24" s="26">
        <v>2464</v>
      </c>
      <c r="E24" s="26"/>
    </row>
    <row r="25" spans="1:5" ht="20.149999999999999" customHeight="1">
      <c r="A25" s="26" t="s">
        <v>28</v>
      </c>
      <c r="B25" s="26">
        <v>5882</v>
      </c>
      <c r="C25" s="26">
        <v>7170</v>
      </c>
      <c r="D25" s="26">
        <v>8456</v>
      </c>
      <c r="E25" s="26"/>
    </row>
    <row r="26" spans="1:5" ht="20.149999999999999" customHeight="1">
      <c r="A26" s="26" t="s">
        <v>29</v>
      </c>
      <c r="B26" s="26"/>
      <c r="C26" s="26"/>
      <c r="D26" s="26"/>
      <c r="E26" s="26"/>
    </row>
    <row r="27" spans="1:5" ht="20.149999999999999" customHeight="1">
      <c r="A27" s="26" t="s">
        <v>30</v>
      </c>
      <c r="B27" s="26">
        <v>5705</v>
      </c>
      <c r="C27" s="26">
        <v>5016</v>
      </c>
      <c r="D27" s="26">
        <v>5488</v>
      </c>
      <c r="E27" s="26"/>
    </row>
    <row r="28" spans="1:5" ht="20.149999999999999" customHeight="1">
      <c r="A28" s="26" t="s">
        <v>31</v>
      </c>
      <c r="B28" s="26"/>
      <c r="C28" s="26"/>
      <c r="D28" s="26"/>
      <c r="E28" s="26"/>
    </row>
    <row r="29" spans="1:5" s="54" customFormat="1" ht="20.149999999999999" customHeight="1">
      <c r="A29" s="26" t="s">
        <v>32</v>
      </c>
      <c r="B29" s="70">
        <v>1434</v>
      </c>
      <c r="C29" s="26">
        <v>1577</v>
      </c>
      <c r="D29" s="26">
        <v>920</v>
      </c>
      <c r="E29" s="70"/>
    </row>
    <row r="30" spans="1:5" s="54" customFormat="1" ht="20.149999999999999" customHeight="1">
      <c r="A30" s="26" t="s">
        <v>33</v>
      </c>
      <c r="B30" s="70">
        <v>4795</v>
      </c>
      <c r="C30" s="26">
        <v>8356</v>
      </c>
      <c r="D30" s="26">
        <v>8203</v>
      </c>
      <c r="E30" s="70"/>
    </row>
    <row r="31" spans="1:5" ht="20.149999999999999" customHeight="1">
      <c r="A31" s="26" t="s">
        <v>34</v>
      </c>
      <c r="B31" s="26"/>
      <c r="C31" s="26"/>
      <c r="D31" s="26"/>
      <c r="E31" s="26"/>
    </row>
    <row r="32" spans="1:5" ht="20.149999999999999" customHeight="1">
      <c r="A32" s="35" t="s">
        <v>35</v>
      </c>
      <c r="B32" s="26">
        <f>B4+B22</f>
        <v>89600</v>
      </c>
      <c r="C32" s="26">
        <f>C4+C22</f>
        <v>83000</v>
      </c>
      <c r="D32" s="26">
        <f>D4+D22</f>
        <v>83507</v>
      </c>
      <c r="E32" s="26"/>
    </row>
    <row r="33" spans="1:5" ht="18.75" customHeight="1">
      <c r="A33" s="81" t="s">
        <v>34</v>
      </c>
      <c r="B33" s="81"/>
      <c r="C33" s="81"/>
      <c r="D33" s="81"/>
      <c r="E33" s="81"/>
    </row>
    <row r="34" spans="1:5" ht="20.149999999999999" customHeight="1"/>
    <row r="35" spans="1:5" ht="20.149999999999999" customHeight="1"/>
    <row r="36" spans="1:5" ht="20.149999999999999" customHeight="1"/>
    <row r="37" spans="1:5" ht="20.149999999999999" customHeight="1"/>
  </sheetData>
  <mergeCells count="2">
    <mergeCell ref="A1:E1"/>
    <mergeCell ref="A33:E33"/>
  </mergeCells>
  <phoneticPr fontId="20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77"/>
  <sheetViews>
    <sheetView topLeftCell="A1359" workbookViewId="0">
      <selection activeCell="F1359" sqref="F1:H1048576"/>
    </sheetView>
  </sheetViews>
  <sheetFormatPr defaultColWidth="10.8984375" defaultRowHeight="13"/>
  <cols>
    <col min="1" max="1" width="40" style="14" customWidth="1"/>
    <col min="2" max="2" width="13.8984375" style="55" customWidth="1"/>
    <col min="3" max="3" width="19.09765625" style="55" customWidth="1"/>
    <col min="4" max="4" width="13.8984375" style="55" customWidth="1"/>
    <col min="5" max="5" width="23.296875" style="14" customWidth="1"/>
    <col min="6" max="16384" width="10.8984375" style="14"/>
  </cols>
  <sheetData>
    <row r="1" spans="1:5" s="12" customFormat="1" ht="21">
      <c r="A1" s="80" t="s">
        <v>36</v>
      </c>
      <c r="B1" s="82"/>
      <c r="C1" s="82"/>
      <c r="D1" s="82"/>
      <c r="E1" s="80"/>
    </row>
    <row r="2" spans="1:5" ht="20.25" customHeight="1">
      <c r="E2" s="56" t="s">
        <v>1</v>
      </c>
    </row>
    <row r="3" spans="1:5" ht="36" customHeight="1">
      <c r="A3" s="57" t="s">
        <v>37</v>
      </c>
      <c r="B3" s="58" t="s">
        <v>3</v>
      </c>
      <c r="C3" s="58" t="s">
        <v>4</v>
      </c>
      <c r="D3" s="58" t="s">
        <v>5</v>
      </c>
      <c r="E3" s="57" t="s">
        <v>6</v>
      </c>
    </row>
    <row r="4" spans="1:5" ht="20.149999999999999" customHeight="1">
      <c r="A4" s="59" t="s">
        <v>38</v>
      </c>
      <c r="B4" s="60">
        <f>SUM(B5+B17+B26+B37+B48+B59+B70+B82+B91+B104+B114+B123+B134+B148+B155+B163+B169+B176+B183+B190+B197+B203+B211+B217+B223+B229+B246)</f>
        <v>40487</v>
      </c>
      <c r="C4" s="60">
        <f>SUM(C5+C17+C26+C37+C48+C59+C70+C82+C91+C104+C114+C123+C134+C148+C155+C163+C169+C176+C183+C190+C197+C203+C211+C217+C223+C229+C246)</f>
        <v>42149</v>
      </c>
      <c r="D4" s="60">
        <f>SUM(D5+D17+D26+D37+D48+D59+D70+D82+D91+D104+D114+D123+D134+D148+D155+D163+D169+D176+D183+D190+D197+D203+D211+D217+D223+D229+D246)</f>
        <v>39745</v>
      </c>
      <c r="E4" s="59"/>
    </row>
    <row r="5" spans="1:5" ht="20.149999999999999" customHeight="1">
      <c r="A5" s="61" t="s">
        <v>39</v>
      </c>
      <c r="B5" s="60">
        <f>SUM(B6:B16)</f>
        <v>523</v>
      </c>
      <c r="C5" s="60">
        <f>SUM(C6:C16)</f>
        <v>725</v>
      </c>
      <c r="D5" s="60">
        <f>SUM(D6:D16)</f>
        <v>948</v>
      </c>
      <c r="E5" s="59"/>
    </row>
    <row r="6" spans="1:5" ht="20.149999999999999" customHeight="1">
      <c r="A6" s="61" t="s">
        <v>40</v>
      </c>
      <c r="B6" s="62">
        <v>500</v>
      </c>
      <c r="C6" s="62">
        <v>632</v>
      </c>
      <c r="D6" s="60">
        <v>462</v>
      </c>
      <c r="E6" s="59"/>
    </row>
    <row r="7" spans="1:5" ht="20.149999999999999" customHeight="1">
      <c r="A7" s="61" t="s">
        <v>41</v>
      </c>
      <c r="B7" s="62"/>
      <c r="C7" s="62"/>
      <c r="D7" s="60">
        <v>95</v>
      </c>
      <c r="E7" s="59"/>
    </row>
    <row r="8" spans="1:5" ht="20.149999999999999" customHeight="1">
      <c r="A8" s="63" t="s">
        <v>42</v>
      </c>
      <c r="B8" s="62"/>
      <c r="C8" s="62"/>
      <c r="D8" s="60">
        <v>150</v>
      </c>
      <c r="E8" s="59"/>
    </row>
    <row r="9" spans="1:5" ht="20.149999999999999" customHeight="1">
      <c r="A9" s="63" t="s">
        <v>43</v>
      </c>
      <c r="B9" s="62"/>
      <c r="C9" s="62"/>
      <c r="D9" s="60">
        <v>0</v>
      </c>
      <c r="E9" s="59"/>
    </row>
    <row r="10" spans="1:5" ht="20.149999999999999" customHeight="1">
      <c r="A10" s="63" t="s">
        <v>44</v>
      </c>
      <c r="B10" s="62"/>
      <c r="C10" s="62"/>
      <c r="D10" s="60">
        <v>0</v>
      </c>
      <c r="E10" s="59"/>
    </row>
    <row r="11" spans="1:5" ht="20.149999999999999" customHeight="1">
      <c r="A11" s="59" t="s">
        <v>45</v>
      </c>
      <c r="B11" s="62"/>
      <c r="C11" s="62">
        <v>70</v>
      </c>
      <c r="D11" s="60">
        <v>70</v>
      </c>
      <c r="E11" s="59"/>
    </row>
    <row r="12" spans="1:5" ht="20.149999999999999" customHeight="1">
      <c r="A12" s="59" t="s">
        <v>46</v>
      </c>
      <c r="B12" s="62"/>
      <c r="C12" s="62"/>
      <c r="D12" s="60">
        <v>0</v>
      </c>
      <c r="E12" s="59"/>
    </row>
    <row r="13" spans="1:5" ht="20.149999999999999" customHeight="1">
      <c r="A13" s="59" t="s">
        <v>47</v>
      </c>
      <c r="B13" s="62">
        <v>23</v>
      </c>
      <c r="C13" s="62">
        <v>23</v>
      </c>
      <c r="D13" s="60">
        <v>171</v>
      </c>
      <c r="E13" s="59"/>
    </row>
    <row r="14" spans="1:5" ht="20.149999999999999" customHeight="1">
      <c r="A14" s="59" t="s">
        <v>48</v>
      </c>
      <c r="B14" s="62"/>
      <c r="C14" s="62"/>
      <c r="D14" s="60">
        <v>0</v>
      </c>
      <c r="E14" s="59"/>
    </row>
    <row r="15" spans="1:5" ht="20.149999999999999" customHeight="1">
      <c r="A15" s="59" t="s">
        <v>49</v>
      </c>
      <c r="B15" s="62"/>
      <c r="C15" s="62"/>
      <c r="D15" s="60">
        <v>0</v>
      </c>
      <c r="E15" s="59"/>
    </row>
    <row r="16" spans="1:5" ht="20.149999999999999" customHeight="1">
      <c r="A16" s="59" t="s">
        <v>50</v>
      </c>
      <c r="B16" s="62"/>
      <c r="C16" s="62"/>
      <c r="D16" s="60">
        <v>0</v>
      </c>
      <c r="E16" s="59"/>
    </row>
    <row r="17" spans="1:5" ht="20.149999999999999" customHeight="1">
      <c r="A17" s="61" t="s">
        <v>51</v>
      </c>
      <c r="B17" s="60">
        <f>SUM(B18:B25)</f>
        <v>279</v>
      </c>
      <c r="C17" s="60">
        <f>SUM(C18:C25)</f>
        <v>311</v>
      </c>
      <c r="D17" s="60">
        <f>SUM(D18:D25)</f>
        <v>312</v>
      </c>
      <c r="E17" s="59"/>
    </row>
    <row r="18" spans="1:5" ht="20.149999999999999" customHeight="1">
      <c r="A18" s="61" t="s">
        <v>40</v>
      </c>
      <c r="B18" s="64">
        <v>279</v>
      </c>
      <c r="C18" s="62">
        <v>311</v>
      </c>
      <c r="D18" s="60">
        <v>257</v>
      </c>
      <c r="E18" s="59"/>
    </row>
    <row r="19" spans="1:5" ht="20.149999999999999" customHeight="1">
      <c r="A19" s="61" t="s">
        <v>41</v>
      </c>
      <c r="B19" s="62"/>
      <c r="C19" s="62"/>
      <c r="D19" s="60">
        <v>55</v>
      </c>
      <c r="E19" s="59"/>
    </row>
    <row r="20" spans="1:5" ht="20.149999999999999" customHeight="1">
      <c r="A20" s="63" t="s">
        <v>42</v>
      </c>
      <c r="B20" s="62"/>
      <c r="C20" s="62"/>
      <c r="D20" s="60">
        <v>0</v>
      </c>
      <c r="E20" s="59"/>
    </row>
    <row r="21" spans="1:5" ht="20.149999999999999" customHeight="1">
      <c r="A21" s="63" t="s">
        <v>52</v>
      </c>
      <c r="B21" s="62"/>
      <c r="C21" s="62"/>
      <c r="D21" s="60">
        <v>0</v>
      </c>
      <c r="E21" s="59"/>
    </row>
    <row r="22" spans="1:5" ht="20.149999999999999" customHeight="1">
      <c r="A22" s="63" t="s">
        <v>53</v>
      </c>
      <c r="B22" s="62"/>
      <c r="C22" s="62"/>
      <c r="D22" s="60">
        <v>0</v>
      </c>
      <c r="E22" s="59"/>
    </row>
    <row r="23" spans="1:5" ht="20.149999999999999" customHeight="1">
      <c r="A23" s="63" t="s">
        <v>54</v>
      </c>
      <c r="B23" s="62"/>
      <c r="C23" s="62"/>
      <c r="D23" s="60">
        <v>0</v>
      </c>
      <c r="E23" s="59"/>
    </row>
    <row r="24" spans="1:5" ht="20.149999999999999" customHeight="1">
      <c r="A24" s="63" t="s">
        <v>49</v>
      </c>
      <c r="B24" s="62"/>
      <c r="C24" s="62"/>
      <c r="D24" s="60">
        <v>0</v>
      </c>
      <c r="E24" s="59"/>
    </row>
    <row r="25" spans="1:5" ht="20.149999999999999" customHeight="1">
      <c r="A25" s="63" t="s">
        <v>55</v>
      </c>
      <c r="B25" s="62"/>
      <c r="C25" s="62"/>
      <c r="D25" s="60">
        <v>0</v>
      </c>
      <c r="E25" s="59"/>
    </row>
    <row r="26" spans="1:5" ht="20.149999999999999" customHeight="1">
      <c r="A26" s="61" t="s">
        <v>56</v>
      </c>
      <c r="B26" s="60">
        <f>SUM(B27:B36)</f>
        <v>4876</v>
      </c>
      <c r="C26" s="60">
        <f>SUM(C27:C36)</f>
        <v>5176</v>
      </c>
      <c r="D26" s="60">
        <f>SUM(D27:D36)</f>
        <v>4762</v>
      </c>
      <c r="E26" s="59"/>
    </row>
    <row r="27" spans="1:5" ht="20.149999999999999" customHeight="1">
      <c r="A27" s="61" t="s">
        <v>40</v>
      </c>
      <c r="B27" s="62">
        <v>4376</v>
      </c>
      <c r="C27" s="62">
        <v>4627</v>
      </c>
      <c r="D27" s="60">
        <v>4051</v>
      </c>
      <c r="E27" s="59"/>
    </row>
    <row r="28" spans="1:5" ht="20.149999999999999" customHeight="1">
      <c r="A28" s="61" t="s">
        <v>41</v>
      </c>
      <c r="B28" s="62">
        <v>500</v>
      </c>
      <c r="C28" s="62">
        <v>500</v>
      </c>
      <c r="D28" s="60">
        <v>441</v>
      </c>
      <c r="E28" s="59"/>
    </row>
    <row r="29" spans="1:5" ht="20.149999999999999" customHeight="1">
      <c r="A29" s="63" t="s">
        <v>42</v>
      </c>
      <c r="B29" s="62"/>
      <c r="C29" s="62"/>
      <c r="D29" s="60">
        <v>14</v>
      </c>
      <c r="E29" s="59"/>
    </row>
    <row r="30" spans="1:5" ht="20.149999999999999" customHeight="1">
      <c r="A30" s="63" t="s">
        <v>57</v>
      </c>
      <c r="B30" s="62"/>
      <c r="C30" s="62"/>
      <c r="D30" s="60">
        <v>0</v>
      </c>
      <c r="E30" s="59"/>
    </row>
    <row r="31" spans="1:5" ht="20.149999999999999" customHeight="1">
      <c r="A31" s="63" t="s">
        <v>58</v>
      </c>
      <c r="B31" s="62"/>
      <c r="C31" s="62"/>
      <c r="D31" s="60">
        <v>0</v>
      </c>
      <c r="E31" s="59"/>
    </row>
    <row r="32" spans="1:5" ht="20.149999999999999" customHeight="1">
      <c r="A32" s="61" t="s">
        <v>59</v>
      </c>
      <c r="B32" s="62"/>
      <c r="C32" s="62"/>
      <c r="D32" s="60">
        <v>0</v>
      </c>
      <c r="E32" s="59"/>
    </row>
    <row r="33" spans="1:5" ht="20.149999999999999" customHeight="1">
      <c r="A33" s="61" t="s">
        <v>60</v>
      </c>
      <c r="B33" s="62"/>
      <c r="C33" s="62"/>
      <c r="D33" s="60">
        <v>0</v>
      </c>
      <c r="E33" s="59"/>
    </row>
    <row r="34" spans="1:5" ht="20.149999999999999" customHeight="1">
      <c r="A34" s="61" t="s">
        <v>61</v>
      </c>
      <c r="B34" s="62"/>
      <c r="C34" s="62"/>
      <c r="D34" s="60">
        <v>0</v>
      </c>
      <c r="E34" s="59"/>
    </row>
    <row r="35" spans="1:5" ht="20.149999999999999" customHeight="1">
      <c r="A35" s="63" t="s">
        <v>49</v>
      </c>
      <c r="B35" s="62"/>
      <c r="C35" s="62">
        <v>49</v>
      </c>
      <c r="D35" s="60">
        <v>49</v>
      </c>
      <c r="E35" s="59"/>
    </row>
    <row r="36" spans="1:5" ht="20.149999999999999" customHeight="1">
      <c r="A36" s="63" t="s">
        <v>62</v>
      </c>
      <c r="B36" s="62"/>
      <c r="C36" s="62"/>
      <c r="D36" s="60">
        <v>207</v>
      </c>
      <c r="E36" s="59"/>
    </row>
    <row r="37" spans="1:5" ht="20.149999999999999" customHeight="1">
      <c r="A37" s="63" t="s">
        <v>63</v>
      </c>
      <c r="B37" s="60">
        <f>SUM(B38:B47)</f>
        <v>511</v>
      </c>
      <c r="C37" s="60">
        <f>SUM(C38:C47)</f>
        <v>443</v>
      </c>
      <c r="D37" s="60">
        <f>SUM(D38:D47)</f>
        <v>338</v>
      </c>
      <c r="E37" s="59"/>
    </row>
    <row r="38" spans="1:5" ht="20.149999999999999" customHeight="1">
      <c r="A38" s="61" t="s">
        <v>40</v>
      </c>
      <c r="B38" s="62">
        <v>511</v>
      </c>
      <c r="C38" s="62">
        <v>411</v>
      </c>
      <c r="D38" s="60">
        <v>205</v>
      </c>
      <c r="E38" s="59"/>
    </row>
    <row r="39" spans="1:5" ht="20.149999999999999" customHeight="1">
      <c r="A39" s="61" t="s">
        <v>41</v>
      </c>
      <c r="B39" s="62"/>
      <c r="C39" s="62"/>
      <c r="D39" s="60">
        <v>15</v>
      </c>
      <c r="E39" s="59"/>
    </row>
    <row r="40" spans="1:5" ht="20.149999999999999" customHeight="1">
      <c r="A40" s="61" t="s">
        <v>42</v>
      </c>
      <c r="B40" s="62"/>
      <c r="C40" s="62"/>
      <c r="D40" s="60">
        <v>0</v>
      </c>
      <c r="E40" s="59"/>
    </row>
    <row r="41" spans="1:5" ht="20.149999999999999" customHeight="1">
      <c r="A41" s="63" t="s">
        <v>64</v>
      </c>
      <c r="B41" s="62"/>
      <c r="C41" s="62"/>
      <c r="D41" s="60">
        <v>0</v>
      </c>
      <c r="E41" s="59"/>
    </row>
    <row r="42" spans="1:5" ht="20.149999999999999" customHeight="1">
      <c r="A42" s="63" t="s">
        <v>65</v>
      </c>
      <c r="B42" s="62"/>
      <c r="C42" s="62"/>
      <c r="D42" s="60">
        <v>0</v>
      </c>
      <c r="E42" s="59"/>
    </row>
    <row r="43" spans="1:5" ht="20.149999999999999" customHeight="1">
      <c r="A43" s="63" t="s">
        <v>66</v>
      </c>
      <c r="B43" s="62"/>
      <c r="C43" s="62"/>
      <c r="D43" s="60">
        <v>0</v>
      </c>
      <c r="E43" s="59"/>
    </row>
    <row r="44" spans="1:5" ht="20.149999999999999" customHeight="1">
      <c r="A44" s="61" t="s">
        <v>67</v>
      </c>
      <c r="B44" s="62"/>
      <c r="C44" s="62"/>
      <c r="D44" s="60">
        <v>0</v>
      </c>
      <c r="E44" s="59"/>
    </row>
    <row r="45" spans="1:5" ht="20.149999999999999" customHeight="1">
      <c r="A45" s="61" t="s">
        <v>68</v>
      </c>
      <c r="B45" s="62"/>
      <c r="C45" s="62"/>
      <c r="D45" s="60">
        <v>0</v>
      </c>
      <c r="E45" s="59"/>
    </row>
    <row r="46" spans="1:5" ht="20.149999999999999" customHeight="1">
      <c r="A46" s="61" t="s">
        <v>49</v>
      </c>
      <c r="B46" s="62"/>
      <c r="C46" s="62"/>
      <c r="D46" s="60">
        <v>86</v>
      </c>
      <c r="E46" s="59"/>
    </row>
    <row r="47" spans="1:5" ht="20.149999999999999" customHeight="1">
      <c r="A47" s="61" t="s">
        <v>69</v>
      </c>
      <c r="B47" s="62"/>
      <c r="C47" s="62">
        <v>32</v>
      </c>
      <c r="D47" s="60">
        <v>32</v>
      </c>
      <c r="E47" s="59"/>
    </row>
    <row r="48" spans="1:5" ht="20.149999999999999" customHeight="1">
      <c r="A48" s="61" t="s">
        <v>70</v>
      </c>
      <c r="B48" s="60">
        <f>SUM(B49:B58)</f>
        <v>406</v>
      </c>
      <c r="C48" s="60">
        <f>SUM(C49:C58)</f>
        <v>372</v>
      </c>
      <c r="D48" s="60">
        <f>SUM(D49:D58)</f>
        <v>239</v>
      </c>
      <c r="E48" s="59"/>
    </row>
    <row r="49" spans="1:5" ht="20.149999999999999" customHeight="1">
      <c r="A49" s="63" t="s">
        <v>40</v>
      </c>
      <c r="B49" s="62">
        <v>198</v>
      </c>
      <c r="C49" s="62">
        <v>150</v>
      </c>
      <c r="D49" s="60">
        <v>77</v>
      </c>
      <c r="E49" s="59"/>
    </row>
    <row r="50" spans="1:5" ht="20.149999999999999" customHeight="1">
      <c r="A50" s="63" t="s">
        <v>41</v>
      </c>
      <c r="B50" s="62"/>
      <c r="C50" s="62"/>
      <c r="D50" s="60">
        <v>5</v>
      </c>
      <c r="E50" s="59"/>
    </row>
    <row r="51" spans="1:5" ht="20.149999999999999" customHeight="1">
      <c r="A51" s="63" t="s">
        <v>42</v>
      </c>
      <c r="B51" s="62"/>
      <c r="C51" s="62"/>
      <c r="D51" s="60">
        <v>0</v>
      </c>
      <c r="E51" s="59"/>
    </row>
    <row r="52" spans="1:5" ht="20.149999999999999" customHeight="1">
      <c r="A52" s="59" t="s">
        <v>71</v>
      </c>
      <c r="B52" s="62"/>
      <c r="C52" s="62"/>
      <c r="D52" s="60">
        <v>0</v>
      </c>
      <c r="E52" s="59"/>
    </row>
    <row r="53" spans="1:5" ht="20.149999999999999" customHeight="1">
      <c r="A53" s="61" t="s">
        <v>72</v>
      </c>
      <c r="B53" s="62">
        <v>30</v>
      </c>
      <c r="C53" s="62">
        <v>30</v>
      </c>
      <c r="D53" s="60">
        <v>30</v>
      </c>
      <c r="E53" s="59"/>
    </row>
    <row r="54" spans="1:5" ht="20.149999999999999" customHeight="1">
      <c r="A54" s="61" t="s">
        <v>73</v>
      </c>
      <c r="B54" s="62"/>
      <c r="C54" s="62"/>
      <c r="D54" s="60">
        <v>0</v>
      </c>
      <c r="E54" s="59"/>
    </row>
    <row r="55" spans="1:5" ht="20.149999999999999" customHeight="1">
      <c r="A55" s="61" t="s">
        <v>74</v>
      </c>
      <c r="B55" s="62">
        <v>165</v>
      </c>
      <c r="C55" s="62">
        <v>165</v>
      </c>
      <c r="D55" s="60">
        <v>100</v>
      </c>
      <c r="E55" s="59"/>
    </row>
    <row r="56" spans="1:5" ht="20.149999999999999" customHeight="1">
      <c r="A56" s="63" t="s">
        <v>75</v>
      </c>
      <c r="B56" s="62">
        <v>13</v>
      </c>
      <c r="C56" s="62">
        <v>13</v>
      </c>
      <c r="D56" s="60">
        <v>13</v>
      </c>
      <c r="E56" s="59"/>
    </row>
    <row r="57" spans="1:5" ht="20.149999999999999" customHeight="1">
      <c r="A57" s="63" t="s">
        <v>49</v>
      </c>
      <c r="B57" s="62"/>
      <c r="C57" s="62">
        <v>13</v>
      </c>
      <c r="D57" s="60">
        <v>13</v>
      </c>
      <c r="E57" s="59"/>
    </row>
    <row r="58" spans="1:5" ht="20.149999999999999" customHeight="1">
      <c r="A58" s="63" t="s">
        <v>76</v>
      </c>
      <c r="B58" s="62"/>
      <c r="C58" s="62">
        <v>1</v>
      </c>
      <c r="D58" s="60">
        <v>1</v>
      </c>
      <c r="E58" s="59"/>
    </row>
    <row r="59" spans="1:5" ht="20.149999999999999" customHeight="1">
      <c r="A59" s="61" t="s">
        <v>77</v>
      </c>
      <c r="B59" s="60">
        <f>SUM(B60:B69)</f>
        <v>2855</v>
      </c>
      <c r="C59" s="60">
        <f>SUM(C60:C69)</f>
        <v>3002</v>
      </c>
      <c r="D59" s="60">
        <f>SUM(D60:D69)</f>
        <v>3350</v>
      </c>
      <c r="E59" s="59"/>
    </row>
    <row r="60" spans="1:5" ht="20.149999999999999" customHeight="1">
      <c r="A60" s="61" t="s">
        <v>40</v>
      </c>
      <c r="B60" s="62">
        <v>2375</v>
      </c>
      <c r="C60" s="62">
        <v>2375</v>
      </c>
      <c r="D60" s="60">
        <v>1935</v>
      </c>
      <c r="E60" s="59"/>
    </row>
    <row r="61" spans="1:5" ht="20.149999999999999" customHeight="1">
      <c r="A61" s="61" t="s">
        <v>41</v>
      </c>
      <c r="B61" s="62">
        <v>228</v>
      </c>
      <c r="C61" s="62">
        <v>375</v>
      </c>
      <c r="D61" s="60">
        <v>847</v>
      </c>
      <c r="E61" s="59"/>
    </row>
    <row r="62" spans="1:5" ht="20.149999999999999" customHeight="1">
      <c r="A62" s="63" t="s">
        <v>42</v>
      </c>
      <c r="B62" s="62"/>
      <c r="C62" s="62"/>
      <c r="D62" s="60">
        <v>0</v>
      </c>
      <c r="E62" s="59"/>
    </row>
    <row r="63" spans="1:5" ht="20.149999999999999" customHeight="1">
      <c r="A63" s="59" t="s">
        <v>78</v>
      </c>
      <c r="B63" s="62">
        <v>20</v>
      </c>
      <c r="C63" s="62">
        <v>20</v>
      </c>
      <c r="D63" s="60">
        <v>20</v>
      </c>
      <c r="E63" s="59"/>
    </row>
    <row r="64" spans="1:5" ht="20.149999999999999" customHeight="1">
      <c r="A64" s="59" t="s">
        <v>79</v>
      </c>
      <c r="B64" s="62">
        <v>28</v>
      </c>
      <c r="C64" s="62">
        <v>28</v>
      </c>
      <c r="D64" s="60">
        <v>28</v>
      </c>
      <c r="E64" s="59"/>
    </row>
    <row r="65" spans="1:5" ht="20.149999999999999" customHeight="1">
      <c r="A65" s="59" t="s">
        <v>80</v>
      </c>
      <c r="B65" s="62"/>
      <c r="C65" s="62"/>
      <c r="D65" s="60">
        <v>0</v>
      </c>
      <c r="E65" s="59"/>
    </row>
    <row r="66" spans="1:5" ht="20.149999999999999" customHeight="1">
      <c r="A66" s="59" t="s">
        <v>81</v>
      </c>
      <c r="B66" s="62">
        <v>100</v>
      </c>
      <c r="C66" s="62">
        <v>100</v>
      </c>
      <c r="D66" s="60">
        <v>100</v>
      </c>
      <c r="E66" s="59"/>
    </row>
    <row r="67" spans="1:5" ht="20.149999999999999" customHeight="1">
      <c r="A67" s="59" t="s">
        <v>82</v>
      </c>
      <c r="B67" s="62"/>
      <c r="C67" s="62"/>
      <c r="D67" s="60">
        <v>379</v>
      </c>
      <c r="E67" s="59"/>
    </row>
    <row r="68" spans="1:5" ht="20.149999999999999" customHeight="1">
      <c r="A68" s="61" t="s">
        <v>49</v>
      </c>
      <c r="B68" s="62">
        <v>95</v>
      </c>
      <c r="C68" s="62">
        <v>95</v>
      </c>
      <c r="D68" s="60">
        <v>32</v>
      </c>
      <c r="E68" s="59"/>
    </row>
    <row r="69" spans="1:5" ht="20.149999999999999" customHeight="1">
      <c r="A69" s="63" t="s">
        <v>83</v>
      </c>
      <c r="B69" s="62">
        <v>9</v>
      </c>
      <c r="C69" s="62">
        <v>9</v>
      </c>
      <c r="D69" s="60">
        <v>9</v>
      </c>
      <c r="E69" s="59"/>
    </row>
    <row r="70" spans="1:5" ht="20.149999999999999" customHeight="1">
      <c r="A70" s="63" t="s">
        <v>84</v>
      </c>
      <c r="B70" s="60">
        <f>SUM(B71:B81)</f>
        <v>2110</v>
      </c>
      <c r="C70" s="60">
        <f>SUM(C71:C81)</f>
        <v>3170</v>
      </c>
      <c r="D70" s="60">
        <f>SUM(D71:D81)</f>
        <v>3120</v>
      </c>
      <c r="E70" s="59"/>
    </row>
    <row r="71" spans="1:5" ht="20.149999999999999" customHeight="1">
      <c r="A71" s="63" t="s">
        <v>40</v>
      </c>
      <c r="B71" s="62">
        <v>2110</v>
      </c>
      <c r="C71" s="62">
        <v>3170</v>
      </c>
      <c r="D71" s="60">
        <v>2960</v>
      </c>
      <c r="E71" s="59"/>
    </row>
    <row r="72" spans="1:5" ht="20.149999999999999" customHeight="1">
      <c r="A72" s="61" t="s">
        <v>41</v>
      </c>
      <c r="B72" s="62"/>
      <c r="C72" s="62"/>
      <c r="D72" s="60">
        <v>160</v>
      </c>
      <c r="E72" s="59"/>
    </row>
    <row r="73" spans="1:5" ht="20.149999999999999" customHeight="1">
      <c r="A73" s="61" t="s">
        <v>42</v>
      </c>
      <c r="B73" s="62"/>
      <c r="C73" s="62"/>
      <c r="D73" s="60">
        <v>0</v>
      </c>
      <c r="E73" s="59"/>
    </row>
    <row r="74" spans="1:5" ht="20.149999999999999" customHeight="1">
      <c r="A74" s="61" t="s">
        <v>85</v>
      </c>
      <c r="B74" s="62"/>
      <c r="C74" s="62"/>
      <c r="D74" s="60">
        <v>0</v>
      </c>
      <c r="E74" s="59"/>
    </row>
    <row r="75" spans="1:5" ht="20.149999999999999" customHeight="1">
      <c r="A75" s="63" t="s">
        <v>86</v>
      </c>
      <c r="B75" s="62"/>
      <c r="C75" s="62"/>
      <c r="D75" s="60">
        <v>0</v>
      </c>
      <c r="E75" s="59"/>
    </row>
    <row r="76" spans="1:5" ht="20.149999999999999" customHeight="1">
      <c r="A76" s="63" t="s">
        <v>87</v>
      </c>
      <c r="B76" s="62"/>
      <c r="C76" s="62"/>
      <c r="D76" s="60">
        <v>0</v>
      </c>
      <c r="E76" s="59"/>
    </row>
    <row r="77" spans="1:5" ht="20.149999999999999" customHeight="1">
      <c r="A77" s="63" t="s">
        <v>88</v>
      </c>
      <c r="B77" s="62"/>
      <c r="C77" s="62"/>
      <c r="D77" s="60">
        <v>0</v>
      </c>
      <c r="E77" s="59"/>
    </row>
    <row r="78" spans="1:5" ht="20.149999999999999" customHeight="1">
      <c r="A78" s="59" t="s">
        <v>89</v>
      </c>
      <c r="B78" s="62"/>
      <c r="C78" s="62"/>
      <c r="D78" s="60">
        <v>0</v>
      </c>
      <c r="E78" s="59"/>
    </row>
    <row r="79" spans="1:5" ht="20.149999999999999" customHeight="1">
      <c r="A79" s="61" t="s">
        <v>81</v>
      </c>
      <c r="B79" s="62"/>
      <c r="C79" s="62"/>
      <c r="D79" s="60">
        <v>0</v>
      </c>
      <c r="E79" s="59"/>
    </row>
    <row r="80" spans="1:5" ht="20.149999999999999" customHeight="1">
      <c r="A80" s="61" t="s">
        <v>49</v>
      </c>
      <c r="B80" s="62"/>
      <c r="C80" s="62"/>
      <c r="D80" s="60">
        <v>0</v>
      </c>
      <c r="E80" s="59"/>
    </row>
    <row r="81" spans="1:5" ht="20.149999999999999" customHeight="1">
      <c r="A81" s="61" t="s">
        <v>90</v>
      </c>
      <c r="B81" s="62"/>
      <c r="C81" s="62"/>
      <c r="D81" s="60">
        <v>0</v>
      </c>
      <c r="E81" s="59"/>
    </row>
    <row r="82" spans="1:5" ht="20.149999999999999" customHeight="1">
      <c r="A82" s="63" t="s">
        <v>91</v>
      </c>
      <c r="B82" s="60">
        <f>SUM(B83:B90)</f>
        <v>551</v>
      </c>
      <c r="C82" s="60">
        <f>SUM(C83:C90)</f>
        <v>610</v>
      </c>
      <c r="D82" s="60">
        <f>SUM(D83:D90)</f>
        <v>561</v>
      </c>
      <c r="E82" s="59"/>
    </row>
    <row r="83" spans="1:5" ht="20.149999999999999" customHeight="1">
      <c r="A83" s="63" t="s">
        <v>40</v>
      </c>
      <c r="B83" s="62">
        <v>490</v>
      </c>
      <c r="C83" s="62">
        <v>405</v>
      </c>
      <c r="D83" s="60">
        <v>356</v>
      </c>
      <c r="E83" s="59"/>
    </row>
    <row r="84" spans="1:5" ht="20.149999999999999" customHeight="1">
      <c r="A84" s="63" t="s">
        <v>41</v>
      </c>
      <c r="B84" s="62"/>
      <c r="C84" s="62"/>
      <c r="D84" s="60">
        <v>0</v>
      </c>
      <c r="E84" s="59"/>
    </row>
    <row r="85" spans="1:5" ht="20.149999999999999" customHeight="1">
      <c r="A85" s="61" t="s">
        <v>42</v>
      </c>
      <c r="B85" s="62"/>
      <c r="C85" s="62"/>
      <c r="D85" s="60">
        <v>0</v>
      </c>
      <c r="E85" s="59"/>
    </row>
    <row r="86" spans="1:5" ht="20.149999999999999" customHeight="1">
      <c r="A86" s="61" t="s">
        <v>92</v>
      </c>
      <c r="B86" s="62">
        <v>10</v>
      </c>
      <c r="C86" s="62">
        <v>154</v>
      </c>
      <c r="D86" s="60">
        <v>154</v>
      </c>
      <c r="E86" s="59"/>
    </row>
    <row r="87" spans="1:5" ht="20.149999999999999" customHeight="1">
      <c r="A87" s="61" t="s">
        <v>93</v>
      </c>
      <c r="B87" s="62"/>
      <c r="C87" s="62"/>
      <c r="D87" s="60">
        <v>0</v>
      </c>
      <c r="E87" s="59"/>
    </row>
    <row r="88" spans="1:5" ht="20.149999999999999" customHeight="1">
      <c r="A88" s="63" t="s">
        <v>81</v>
      </c>
      <c r="B88" s="62"/>
      <c r="C88" s="62"/>
      <c r="D88" s="60">
        <v>0</v>
      </c>
      <c r="E88" s="59"/>
    </row>
    <row r="89" spans="1:5" ht="20.149999999999999" customHeight="1">
      <c r="A89" s="63" t="s">
        <v>49</v>
      </c>
      <c r="B89" s="62">
        <v>12</v>
      </c>
      <c r="C89" s="62">
        <v>12</v>
      </c>
      <c r="D89" s="60">
        <v>12</v>
      </c>
      <c r="E89" s="59"/>
    </row>
    <row r="90" spans="1:5" ht="20.149999999999999" customHeight="1">
      <c r="A90" s="63" t="s">
        <v>94</v>
      </c>
      <c r="B90" s="62">
        <v>39</v>
      </c>
      <c r="C90" s="62">
        <v>39</v>
      </c>
      <c r="D90" s="60">
        <v>39</v>
      </c>
      <c r="E90" s="59"/>
    </row>
    <row r="91" spans="1:5" ht="20.149999999999999" customHeight="1">
      <c r="A91" s="63" t="s">
        <v>95</v>
      </c>
      <c r="B91" s="60">
        <f>SUM(B92:B103)</f>
        <v>0</v>
      </c>
      <c r="C91" s="60">
        <f>SUM(C92:C103)</f>
        <v>0</v>
      </c>
      <c r="D91" s="60">
        <f>SUM(D92:D103)</f>
        <v>0</v>
      </c>
      <c r="E91" s="59"/>
    </row>
    <row r="92" spans="1:5" ht="20.149999999999999" customHeight="1">
      <c r="A92" s="59" t="s">
        <v>40</v>
      </c>
      <c r="B92" s="62"/>
      <c r="C92" s="62"/>
      <c r="D92" s="60">
        <v>0</v>
      </c>
      <c r="E92" s="59"/>
    </row>
    <row r="93" spans="1:5" ht="20.149999999999999" customHeight="1">
      <c r="A93" s="61" t="s">
        <v>41</v>
      </c>
      <c r="B93" s="62"/>
      <c r="C93" s="62"/>
      <c r="D93" s="60">
        <v>0</v>
      </c>
      <c r="E93" s="59"/>
    </row>
    <row r="94" spans="1:5" ht="20.149999999999999" customHeight="1">
      <c r="A94" s="61" t="s">
        <v>42</v>
      </c>
      <c r="B94" s="62"/>
      <c r="C94" s="62"/>
      <c r="D94" s="60">
        <v>0</v>
      </c>
      <c r="E94" s="59"/>
    </row>
    <row r="95" spans="1:5" ht="20.149999999999999" customHeight="1">
      <c r="A95" s="63" t="s">
        <v>96</v>
      </c>
      <c r="B95" s="62"/>
      <c r="C95" s="62"/>
      <c r="D95" s="60">
        <v>0</v>
      </c>
      <c r="E95" s="59"/>
    </row>
    <row r="96" spans="1:5" ht="20.149999999999999" customHeight="1">
      <c r="A96" s="63" t="s">
        <v>97</v>
      </c>
      <c r="B96" s="62"/>
      <c r="C96" s="62"/>
      <c r="D96" s="60">
        <v>0</v>
      </c>
      <c r="E96" s="59"/>
    </row>
    <row r="97" spans="1:5" ht="20.149999999999999" customHeight="1">
      <c r="A97" s="63" t="s">
        <v>81</v>
      </c>
      <c r="B97" s="62"/>
      <c r="C97" s="62"/>
      <c r="D97" s="60">
        <v>0</v>
      </c>
      <c r="E97" s="59"/>
    </row>
    <row r="98" spans="1:5" ht="20.149999999999999" customHeight="1">
      <c r="A98" s="61" t="s">
        <v>98</v>
      </c>
      <c r="B98" s="62"/>
      <c r="C98" s="62"/>
      <c r="D98" s="60">
        <v>0</v>
      </c>
      <c r="E98" s="59"/>
    </row>
    <row r="99" spans="1:5" ht="20.149999999999999" customHeight="1">
      <c r="A99" s="61" t="s">
        <v>99</v>
      </c>
      <c r="B99" s="62"/>
      <c r="C99" s="62"/>
      <c r="D99" s="60">
        <v>0</v>
      </c>
      <c r="E99" s="59"/>
    </row>
    <row r="100" spans="1:5" ht="20.149999999999999" customHeight="1">
      <c r="A100" s="61" t="s">
        <v>100</v>
      </c>
      <c r="B100" s="62"/>
      <c r="C100" s="62"/>
      <c r="D100" s="60">
        <v>0</v>
      </c>
      <c r="E100" s="59"/>
    </row>
    <row r="101" spans="1:5" ht="20.149999999999999" customHeight="1">
      <c r="A101" s="63" t="s">
        <v>101</v>
      </c>
      <c r="B101" s="62"/>
      <c r="C101" s="62"/>
      <c r="D101" s="60">
        <v>0</v>
      </c>
      <c r="E101" s="59"/>
    </row>
    <row r="102" spans="1:5" ht="20.149999999999999" customHeight="1">
      <c r="A102" s="63" t="s">
        <v>49</v>
      </c>
      <c r="B102" s="62"/>
      <c r="C102" s="62"/>
      <c r="D102" s="60">
        <v>0</v>
      </c>
      <c r="E102" s="59"/>
    </row>
    <row r="103" spans="1:5" ht="20.149999999999999" customHeight="1">
      <c r="A103" s="63" t="s">
        <v>102</v>
      </c>
      <c r="B103" s="62"/>
      <c r="C103" s="62"/>
      <c r="D103" s="60">
        <v>0</v>
      </c>
      <c r="E103" s="59"/>
    </row>
    <row r="104" spans="1:5" ht="20.149999999999999" customHeight="1">
      <c r="A104" s="63" t="s">
        <v>103</v>
      </c>
      <c r="B104" s="60">
        <f>SUM(B105:B113)</f>
        <v>147</v>
      </c>
      <c r="C104" s="60">
        <f>SUM(C105:C113)</f>
        <v>152</v>
      </c>
      <c r="D104" s="60">
        <f>SUM(D105:D113)</f>
        <v>216</v>
      </c>
      <c r="E104" s="59"/>
    </row>
    <row r="105" spans="1:5" ht="20.149999999999999" customHeight="1">
      <c r="A105" s="61" t="s">
        <v>40</v>
      </c>
      <c r="B105" s="62">
        <v>99</v>
      </c>
      <c r="C105" s="62">
        <v>104</v>
      </c>
      <c r="D105" s="60">
        <v>75</v>
      </c>
      <c r="E105" s="59"/>
    </row>
    <row r="106" spans="1:5" ht="20.149999999999999" customHeight="1">
      <c r="A106" s="61" t="s">
        <v>41</v>
      </c>
      <c r="B106" s="62">
        <v>10</v>
      </c>
      <c r="C106" s="62">
        <v>10</v>
      </c>
      <c r="D106" s="60">
        <v>10</v>
      </c>
      <c r="E106" s="59"/>
    </row>
    <row r="107" spans="1:5" ht="20.149999999999999" customHeight="1">
      <c r="A107" s="61" t="s">
        <v>42</v>
      </c>
      <c r="B107" s="62"/>
      <c r="C107" s="62"/>
      <c r="D107" s="60">
        <v>0</v>
      </c>
      <c r="E107" s="59"/>
    </row>
    <row r="108" spans="1:5" ht="20.149999999999999" customHeight="1">
      <c r="A108" s="63" t="s">
        <v>104</v>
      </c>
      <c r="B108" s="62"/>
      <c r="C108" s="62"/>
      <c r="D108" s="60">
        <v>0</v>
      </c>
      <c r="E108" s="59"/>
    </row>
    <row r="109" spans="1:5" ht="20.149999999999999" customHeight="1">
      <c r="A109" s="63" t="s">
        <v>105</v>
      </c>
      <c r="B109" s="62"/>
      <c r="C109" s="62"/>
      <c r="D109" s="60">
        <v>0</v>
      </c>
      <c r="E109" s="59"/>
    </row>
    <row r="110" spans="1:5" ht="20.149999999999999" customHeight="1">
      <c r="A110" s="63" t="s">
        <v>106</v>
      </c>
      <c r="B110" s="62"/>
      <c r="C110" s="62"/>
      <c r="D110" s="60">
        <v>0</v>
      </c>
      <c r="E110" s="59"/>
    </row>
    <row r="111" spans="1:5" ht="20.149999999999999" customHeight="1">
      <c r="A111" s="61" t="s">
        <v>107</v>
      </c>
      <c r="B111" s="62"/>
      <c r="C111" s="62"/>
      <c r="D111" s="60">
        <v>0</v>
      </c>
      <c r="E111" s="59"/>
    </row>
    <row r="112" spans="1:5" ht="20.149999999999999" customHeight="1">
      <c r="A112" s="61" t="s">
        <v>49</v>
      </c>
      <c r="B112" s="62">
        <v>8</v>
      </c>
      <c r="C112" s="62">
        <v>8</v>
      </c>
      <c r="D112" s="60">
        <v>8</v>
      </c>
      <c r="E112" s="59"/>
    </row>
    <row r="113" spans="1:5" ht="20.149999999999999" customHeight="1">
      <c r="A113" s="61" t="s">
        <v>108</v>
      </c>
      <c r="B113" s="62">
        <v>30</v>
      </c>
      <c r="C113" s="62">
        <v>30</v>
      </c>
      <c r="D113" s="60">
        <v>123</v>
      </c>
      <c r="E113" s="59"/>
    </row>
    <row r="114" spans="1:5" ht="20.149999999999999" customHeight="1">
      <c r="A114" s="63" t="s">
        <v>109</v>
      </c>
      <c r="B114" s="60">
        <f>SUM(B115:B122)</f>
        <v>1144</v>
      </c>
      <c r="C114" s="60">
        <f>SUM(C115:C122)</f>
        <v>1605</v>
      </c>
      <c r="D114" s="60">
        <f>SUM(D115:D122)</f>
        <v>1489</v>
      </c>
      <c r="E114" s="59"/>
    </row>
    <row r="115" spans="1:5" ht="20.149999999999999" customHeight="1">
      <c r="A115" s="63" t="s">
        <v>40</v>
      </c>
      <c r="B115" s="62">
        <v>1066</v>
      </c>
      <c r="C115" s="62">
        <v>1527</v>
      </c>
      <c r="D115" s="60">
        <v>1116</v>
      </c>
      <c r="E115" s="59"/>
    </row>
    <row r="116" spans="1:5" ht="20.149999999999999" customHeight="1">
      <c r="A116" s="63" t="s">
        <v>41</v>
      </c>
      <c r="B116" s="62"/>
      <c r="C116" s="62"/>
      <c r="D116" s="60">
        <v>295</v>
      </c>
      <c r="E116" s="59"/>
    </row>
    <row r="117" spans="1:5" ht="20.149999999999999" customHeight="1">
      <c r="A117" s="63" t="s">
        <v>42</v>
      </c>
      <c r="B117" s="62"/>
      <c r="C117" s="62"/>
      <c r="D117" s="60">
        <v>0</v>
      </c>
      <c r="E117" s="59"/>
    </row>
    <row r="118" spans="1:5" ht="20.149999999999999" customHeight="1">
      <c r="A118" s="59" t="s">
        <v>110</v>
      </c>
      <c r="B118" s="62"/>
      <c r="C118" s="62"/>
      <c r="D118" s="60">
        <v>0</v>
      </c>
      <c r="E118" s="59"/>
    </row>
    <row r="119" spans="1:5" ht="20.149999999999999" customHeight="1">
      <c r="A119" s="61" t="s">
        <v>111</v>
      </c>
      <c r="B119" s="62">
        <v>16</v>
      </c>
      <c r="C119" s="62">
        <v>16</v>
      </c>
      <c r="D119" s="60">
        <v>16</v>
      </c>
      <c r="E119" s="59"/>
    </row>
    <row r="120" spans="1:5" ht="20.149999999999999" customHeight="1">
      <c r="A120" s="61" t="s">
        <v>112</v>
      </c>
      <c r="B120" s="62"/>
      <c r="C120" s="62"/>
      <c r="D120" s="60">
        <v>0</v>
      </c>
      <c r="E120" s="59"/>
    </row>
    <row r="121" spans="1:5" ht="20.149999999999999" customHeight="1">
      <c r="A121" s="61" t="s">
        <v>49</v>
      </c>
      <c r="B121" s="62">
        <v>24</v>
      </c>
      <c r="C121" s="62">
        <v>24</v>
      </c>
      <c r="D121" s="60">
        <v>24</v>
      </c>
      <c r="E121" s="59"/>
    </row>
    <row r="122" spans="1:5" ht="20.149999999999999" customHeight="1">
      <c r="A122" s="63" t="s">
        <v>113</v>
      </c>
      <c r="B122" s="62">
        <v>38</v>
      </c>
      <c r="C122" s="62">
        <v>38</v>
      </c>
      <c r="D122" s="60">
        <v>38</v>
      </c>
      <c r="E122" s="59"/>
    </row>
    <row r="123" spans="1:5" ht="20.149999999999999" customHeight="1">
      <c r="A123" s="63" t="s">
        <v>114</v>
      </c>
      <c r="B123" s="60">
        <f>SUM(B124:B133)</f>
        <v>235</v>
      </c>
      <c r="C123" s="60">
        <f>SUM(C124:C133)</f>
        <v>235</v>
      </c>
      <c r="D123" s="60">
        <f>SUM(D124:D133)</f>
        <v>206</v>
      </c>
      <c r="E123" s="59"/>
    </row>
    <row r="124" spans="1:5" ht="20.149999999999999" customHeight="1">
      <c r="A124" s="63" t="s">
        <v>40</v>
      </c>
      <c r="B124" s="62">
        <v>216</v>
      </c>
      <c r="C124" s="62">
        <v>216</v>
      </c>
      <c r="D124" s="60">
        <v>102</v>
      </c>
      <c r="E124" s="59"/>
    </row>
    <row r="125" spans="1:5" ht="20.149999999999999" customHeight="1">
      <c r="A125" s="61" t="s">
        <v>41</v>
      </c>
      <c r="B125" s="62">
        <v>19</v>
      </c>
      <c r="C125" s="62">
        <v>19</v>
      </c>
      <c r="D125" s="60">
        <v>4</v>
      </c>
      <c r="E125" s="59"/>
    </row>
    <row r="126" spans="1:5" ht="20.149999999999999" customHeight="1">
      <c r="A126" s="61" t="s">
        <v>42</v>
      </c>
      <c r="B126" s="62"/>
      <c r="C126" s="62"/>
      <c r="D126" s="60">
        <v>0</v>
      </c>
      <c r="E126" s="59"/>
    </row>
    <row r="127" spans="1:5" ht="20.149999999999999" customHeight="1">
      <c r="A127" s="59" t="s">
        <v>115</v>
      </c>
      <c r="B127" s="62"/>
      <c r="C127" s="62"/>
      <c r="D127" s="60">
        <v>0</v>
      </c>
      <c r="E127" s="59"/>
    </row>
    <row r="128" spans="1:5" ht="20.149999999999999" customHeight="1">
      <c r="A128" s="61" t="s">
        <v>116</v>
      </c>
      <c r="B128" s="62"/>
      <c r="C128" s="62"/>
      <c r="D128" s="60">
        <v>0</v>
      </c>
      <c r="E128" s="59"/>
    </row>
    <row r="129" spans="1:5" ht="20.149999999999999" customHeight="1">
      <c r="A129" s="61" t="s">
        <v>117</v>
      </c>
      <c r="B129" s="62"/>
      <c r="C129" s="62"/>
      <c r="D129" s="60">
        <v>0</v>
      </c>
      <c r="E129" s="59"/>
    </row>
    <row r="130" spans="1:5" ht="20.149999999999999" customHeight="1">
      <c r="A130" s="61" t="s">
        <v>118</v>
      </c>
      <c r="B130" s="62"/>
      <c r="C130" s="62"/>
      <c r="D130" s="60">
        <v>0</v>
      </c>
      <c r="E130" s="59"/>
    </row>
    <row r="131" spans="1:5" ht="20.149999999999999" customHeight="1">
      <c r="A131" s="63" t="s">
        <v>119</v>
      </c>
      <c r="B131" s="62"/>
      <c r="C131" s="62"/>
      <c r="D131" s="60">
        <v>0</v>
      </c>
      <c r="E131" s="59"/>
    </row>
    <row r="132" spans="1:5" ht="20.149999999999999" customHeight="1">
      <c r="A132" s="63" t="s">
        <v>49</v>
      </c>
      <c r="B132" s="62"/>
      <c r="C132" s="62"/>
      <c r="D132" s="60">
        <v>33</v>
      </c>
      <c r="E132" s="59"/>
    </row>
    <row r="133" spans="1:5" ht="20.149999999999999" customHeight="1">
      <c r="A133" s="63" t="s">
        <v>120</v>
      </c>
      <c r="B133" s="62"/>
      <c r="C133" s="62"/>
      <c r="D133" s="60">
        <v>67</v>
      </c>
      <c r="E133" s="59"/>
    </row>
    <row r="134" spans="1:5" ht="20.149999999999999" customHeight="1">
      <c r="A134" s="61" t="s">
        <v>121</v>
      </c>
      <c r="B134" s="60">
        <f>SUM(B135:B147)</f>
        <v>0</v>
      </c>
      <c r="C134" s="60">
        <f>SUM(C135:C147)</f>
        <v>0</v>
      </c>
      <c r="D134" s="60">
        <f>SUM(D135:D147)</f>
        <v>0</v>
      </c>
      <c r="E134" s="59"/>
    </row>
    <row r="135" spans="1:5" ht="20.149999999999999" customHeight="1">
      <c r="A135" s="61" t="s">
        <v>40</v>
      </c>
      <c r="B135" s="62"/>
      <c r="C135" s="62"/>
      <c r="D135" s="60">
        <v>0</v>
      </c>
      <c r="E135" s="59"/>
    </row>
    <row r="136" spans="1:5" ht="20.149999999999999" customHeight="1">
      <c r="A136" s="61" t="s">
        <v>41</v>
      </c>
      <c r="B136" s="62"/>
      <c r="C136" s="62"/>
      <c r="D136" s="60">
        <v>0</v>
      </c>
      <c r="E136" s="59"/>
    </row>
    <row r="137" spans="1:5" ht="20.149999999999999" customHeight="1">
      <c r="A137" s="63" t="s">
        <v>42</v>
      </c>
      <c r="B137" s="62"/>
      <c r="C137" s="62"/>
      <c r="D137" s="60">
        <v>0</v>
      </c>
      <c r="E137" s="59"/>
    </row>
    <row r="138" spans="1:5" ht="20.149999999999999" customHeight="1">
      <c r="A138" s="63" t="s">
        <v>122</v>
      </c>
      <c r="B138" s="62"/>
      <c r="C138" s="62"/>
      <c r="D138" s="60">
        <v>0</v>
      </c>
      <c r="E138" s="59"/>
    </row>
    <row r="139" spans="1:5" ht="20.149999999999999" customHeight="1">
      <c r="A139" s="63" t="s">
        <v>123</v>
      </c>
      <c r="B139" s="62"/>
      <c r="C139" s="62"/>
      <c r="D139" s="60">
        <v>0</v>
      </c>
      <c r="E139" s="59"/>
    </row>
    <row r="140" spans="1:5" ht="20.149999999999999" customHeight="1">
      <c r="A140" s="59" t="s">
        <v>124</v>
      </c>
      <c r="B140" s="62"/>
      <c r="C140" s="62"/>
      <c r="D140" s="60">
        <v>0</v>
      </c>
      <c r="E140" s="59"/>
    </row>
    <row r="141" spans="1:5" ht="20.149999999999999" customHeight="1">
      <c r="A141" s="61" t="s">
        <v>125</v>
      </c>
      <c r="B141" s="62"/>
      <c r="C141" s="62"/>
      <c r="D141" s="60">
        <v>0</v>
      </c>
      <c r="E141" s="59"/>
    </row>
    <row r="142" spans="1:5" ht="20.149999999999999" customHeight="1">
      <c r="A142" s="61" t="s">
        <v>126</v>
      </c>
      <c r="B142" s="62"/>
      <c r="C142" s="62"/>
      <c r="D142" s="60">
        <v>0</v>
      </c>
      <c r="E142" s="59"/>
    </row>
    <row r="143" spans="1:5" ht="20.149999999999999" customHeight="1">
      <c r="A143" s="61" t="s">
        <v>127</v>
      </c>
      <c r="B143" s="62"/>
      <c r="C143" s="62"/>
      <c r="D143" s="60">
        <v>0</v>
      </c>
      <c r="E143" s="59"/>
    </row>
    <row r="144" spans="1:5" ht="20.149999999999999" customHeight="1">
      <c r="A144" s="63" t="s">
        <v>128</v>
      </c>
      <c r="B144" s="62"/>
      <c r="C144" s="62"/>
      <c r="D144" s="60">
        <v>0</v>
      </c>
      <c r="E144" s="59"/>
    </row>
    <row r="145" spans="1:5" ht="20.149999999999999" customHeight="1">
      <c r="A145" s="63" t="s">
        <v>129</v>
      </c>
      <c r="B145" s="62"/>
      <c r="C145" s="62"/>
      <c r="D145" s="60">
        <v>0</v>
      </c>
      <c r="E145" s="59"/>
    </row>
    <row r="146" spans="1:5" ht="20.149999999999999" customHeight="1">
      <c r="A146" s="63" t="s">
        <v>49</v>
      </c>
      <c r="B146" s="62"/>
      <c r="C146" s="62"/>
      <c r="D146" s="60">
        <v>0</v>
      </c>
      <c r="E146" s="59"/>
    </row>
    <row r="147" spans="1:5" ht="20.149999999999999" customHeight="1">
      <c r="A147" s="61" t="s">
        <v>130</v>
      </c>
      <c r="B147" s="62"/>
      <c r="C147" s="62"/>
      <c r="D147" s="60">
        <v>0</v>
      </c>
      <c r="E147" s="59"/>
    </row>
    <row r="148" spans="1:5" ht="20.149999999999999" customHeight="1">
      <c r="A148" s="61" t="s">
        <v>131</v>
      </c>
      <c r="B148" s="60">
        <f>SUM(B149:B154)</f>
        <v>9</v>
      </c>
      <c r="C148" s="60">
        <f>SUM(C149:C154)</f>
        <v>9</v>
      </c>
      <c r="D148" s="60">
        <f>SUM(D149:D154)</f>
        <v>12</v>
      </c>
      <c r="E148" s="59"/>
    </row>
    <row r="149" spans="1:5" ht="20.149999999999999" customHeight="1">
      <c r="A149" s="61" t="s">
        <v>40</v>
      </c>
      <c r="B149" s="62"/>
      <c r="C149" s="62"/>
      <c r="D149" s="60">
        <v>0</v>
      </c>
      <c r="E149" s="59"/>
    </row>
    <row r="150" spans="1:5" ht="20.149999999999999" customHeight="1">
      <c r="A150" s="63" t="s">
        <v>41</v>
      </c>
      <c r="B150" s="62"/>
      <c r="C150" s="62"/>
      <c r="D150" s="60">
        <v>0</v>
      </c>
      <c r="E150" s="59"/>
    </row>
    <row r="151" spans="1:5" ht="20.149999999999999" customHeight="1">
      <c r="A151" s="63" t="s">
        <v>42</v>
      </c>
      <c r="B151" s="62"/>
      <c r="C151" s="62"/>
      <c r="D151" s="60">
        <v>0</v>
      </c>
      <c r="E151" s="59"/>
    </row>
    <row r="152" spans="1:5" ht="20.149999999999999" customHeight="1">
      <c r="A152" s="63" t="s">
        <v>132</v>
      </c>
      <c r="B152" s="62"/>
      <c r="C152" s="62"/>
      <c r="D152" s="60">
        <v>0</v>
      </c>
      <c r="E152" s="59"/>
    </row>
    <row r="153" spans="1:5" ht="20.149999999999999" customHeight="1">
      <c r="A153" s="59" t="s">
        <v>49</v>
      </c>
      <c r="B153" s="62">
        <v>9</v>
      </c>
      <c r="C153" s="62">
        <v>9</v>
      </c>
      <c r="D153" s="60">
        <v>12</v>
      </c>
      <c r="E153" s="59"/>
    </row>
    <row r="154" spans="1:5" ht="20.149999999999999" customHeight="1">
      <c r="A154" s="61" t="s">
        <v>133</v>
      </c>
      <c r="B154" s="62"/>
      <c r="C154" s="62"/>
      <c r="D154" s="60">
        <v>0</v>
      </c>
      <c r="E154" s="59"/>
    </row>
    <row r="155" spans="1:5" ht="20.149999999999999" customHeight="1">
      <c r="A155" s="61" t="s">
        <v>134</v>
      </c>
      <c r="B155" s="60">
        <f>SUM(B156:B162)</f>
        <v>30</v>
      </c>
      <c r="C155" s="60">
        <f>SUM(C156:C162)</f>
        <v>30</v>
      </c>
      <c r="D155" s="60">
        <f>SUM(D156:D162)</f>
        <v>30</v>
      </c>
      <c r="E155" s="59"/>
    </row>
    <row r="156" spans="1:5" ht="20.149999999999999" customHeight="1">
      <c r="A156" s="61" t="s">
        <v>40</v>
      </c>
      <c r="B156" s="62"/>
      <c r="C156" s="62"/>
      <c r="D156" s="60">
        <v>0</v>
      </c>
      <c r="E156" s="59"/>
    </row>
    <row r="157" spans="1:5" ht="20.149999999999999" customHeight="1">
      <c r="A157" s="63" t="s">
        <v>41</v>
      </c>
      <c r="B157" s="62"/>
      <c r="C157" s="62"/>
      <c r="D157" s="60">
        <v>0</v>
      </c>
      <c r="E157" s="59"/>
    </row>
    <row r="158" spans="1:5" ht="20.149999999999999" customHeight="1">
      <c r="A158" s="63" t="s">
        <v>42</v>
      </c>
      <c r="B158" s="62"/>
      <c r="C158" s="62"/>
      <c r="D158" s="60">
        <v>0</v>
      </c>
      <c r="E158" s="59"/>
    </row>
    <row r="159" spans="1:5" ht="20.149999999999999" customHeight="1">
      <c r="A159" s="63" t="s">
        <v>135</v>
      </c>
      <c r="B159" s="62"/>
      <c r="C159" s="62"/>
      <c r="D159" s="60">
        <v>0</v>
      </c>
      <c r="E159" s="59"/>
    </row>
    <row r="160" spans="1:5" ht="20.149999999999999" customHeight="1">
      <c r="A160" s="61" t="s">
        <v>136</v>
      </c>
      <c r="B160" s="62">
        <v>30</v>
      </c>
      <c r="C160" s="62">
        <v>30</v>
      </c>
      <c r="D160" s="60">
        <v>30</v>
      </c>
      <c r="E160" s="59"/>
    </row>
    <row r="161" spans="1:5" ht="20.149999999999999" customHeight="1">
      <c r="A161" s="61" t="s">
        <v>49</v>
      </c>
      <c r="B161" s="62"/>
      <c r="C161" s="62"/>
      <c r="D161" s="60">
        <v>0</v>
      </c>
      <c r="E161" s="59"/>
    </row>
    <row r="162" spans="1:5" ht="20.149999999999999" customHeight="1">
      <c r="A162" s="61" t="s">
        <v>137</v>
      </c>
      <c r="B162" s="62"/>
      <c r="C162" s="62"/>
      <c r="D162" s="60">
        <v>0</v>
      </c>
      <c r="E162" s="59"/>
    </row>
    <row r="163" spans="1:5" ht="20.149999999999999" customHeight="1">
      <c r="A163" s="63" t="s">
        <v>138</v>
      </c>
      <c r="B163" s="60">
        <f>SUM(B164:B168)</f>
        <v>214</v>
      </c>
      <c r="C163" s="60">
        <f>SUM(C164:C168)</f>
        <v>217</v>
      </c>
      <c r="D163" s="60">
        <f>SUM(D164:D168)</f>
        <v>215</v>
      </c>
      <c r="E163" s="59"/>
    </row>
    <row r="164" spans="1:5" ht="20.149999999999999" customHeight="1">
      <c r="A164" s="63" t="s">
        <v>40</v>
      </c>
      <c r="B164" s="62">
        <v>164</v>
      </c>
      <c r="C164" s="62">
        <v>167</v>
      </c>
      <c r="D164" s="60">
        <v>33</v>
      </c>
      <c r="E164" s="59"/>
    </row>
    <row r="165" spans="1:5" ht="20.25" customHeight="1">
      <c r="A165" s="63" t="s">
        <v>41</v>
      </c>
      <c r="B165" s="62"/>
      <c r="C165" s="62"/>
      <c r="D165" s="60">
        <v>132</v>
      </c>
      <c r="E165" s="59"/>
    </row>
    <row r="166" spans="1:5" ht="20.149999999999999" customHeight="1">
      <c r="A166" s="63" t="s">
        <v>42</v>
      </c>
      <c r="B166" s="62"/>
      <c r="C166" s="62"/>
      <c r="D166" s="60">
        <v>0</v>
      </c>
      <c r="E166" s="59"/>
    </row>
    <row r="167" spans="1:5" ht="20.149999999999999" customHeight="1">
      <c r="A167" s="61" t="s">
        <v>139</v>
      </c>
      <c r="B167" s="62">
        <v>50</v>
      </c>
      <c r="C167" s="62">
        <v>50</v>
      </c>
      <c r="D167" s="60">
        <v>50</v>
      </c>
      <c r="E167" s="59"/>
    </row>
    <row r="168" spans="1:5" ht="20.149999999999999" customHeight="1">
      <c r="A168" s="61" t="s">
        <v>140</v>
      </c>
      <c r="B168" s="62"/>
      <c r="C168" s="62"/>
      <c r="D168" s="60">
        <v>0</v>
      </c>
      <c r="E168" s="59"/>
    </row>
    <row r="169" spans="1:5" ht="20.149999999999999" customHeight="1">
      <c r="A169" s="61" t="s">
        <v>141</v>
      </c>
      <c r="B169" s="60">
        <f>SUM(B170:B175)</f>
        <v>51</v>
      </c>
      <c r="C169" s="60">
        <f>SUM(C170:C175)</f>
        <v>65</v>
      </c>
      <c r="D169" s="60">
        <f>SUM(D170:D175)</f>
        <v>60</v>
      </c>
      <c r="E169" s="59"/>
    </row>
    <row r="170" spans="1:5" ht="20.149999999999999" customHeight="1">
      <c r="A170" s="63" t="s">
        <v>40</v>
      </c>
      <c r="B170" s="62">
        <v>51</v>
      </c>
      <c r="C170" s="62">
        <v>65</v>
      </c>
      <c r="D170" s="60">
        <v>50</v>
      </c>
      <c r="E170" s="59"/>
    </row>
    <row r="171" spans="1:5" ht="20.149999999999999" customHeight="1">
      <c r="A171" s="63" t="s">
        <v>41</v>
      </c>
      <c r="B171" s="62"/>
      <c r="C171" s="62"/>
      <c r="D171" s="60">
        <v>10</v>
      </c>
      <c r="E171" s="59"/>
    </row>
    <row r="172" spans="1:5" ht="20.149999999999999" customHeight="1">
      <c r="A172" s="63" t="s">
        <v>42</v>
      </c>
      <c r="B172" s="62"/>
      <c r="C172" s="62"/>
      <c r="D172" s="60">
        <v>0</v>
      </c>
      <c r="E172" s="59"/>
    </row>
    <row r="173" spans="1:5" ht="20.149999999999999" customHeight="1">
      <c r="A173" s="61" t="s">
        <v>54</v>
      </c>
      <c r="B173" s="62"/>
      <c r="C173" s="62"/>
      <c r="D173" s="60">
        <v>0</v>
      </c>
      <c r="E173" s="59"/>
    </row>
    <row r="174" spans="1:5" ht="20.149999999999999" customHeight="1">
      <c r="A174" s="61" t="s">
        <v>49</v>
      </c>
      <c r="B174" s="62"/>
      <c r="C174" s="62"/>
      <c r="D174" s="60">
        <v>0</v>
      </c>
      <c r="E174" s="59"/>
    </row>
    <row r="175" spans="1:5" s="53" customFormat="1" ht="20.149999999999999" customHeight="1">
      <c r="A175" s="61" t="s">
        <v>142</v>
      </c>
      <c r="B175" s="62"/>
      <c r="C175" s="62"/>
      <c r="D175" s="60">
        <v>0</v>
      </c>
      <c r="E175" s="59"/>
    </row>
    <row r="176" spans="1:5" ht="20.149999999999999" customHeight="1">
      <c r="A176" s="63" t="s">
        <v>143</v>
      </c>
      <c r="B176" s="60">
        <f>SUM(B177:B182)</f>
        <v>192</v>
      </c>
      <c r="C176" s="60">
        <f>SUM(C177:C182)</f>
        <v>245</v>
      </c>
      <c r="D176" s="60">
        <f>SUM(D177:D182)</f>
        <v>218</v>
      </c>
      <c r="E176" s="59"/>
    </row>
    <row r="177" spans="1:5" ht="20.149999999999999" customHeight="1">
      <c r="A177" s="63" t="s">
        <v>40</v>
      </c>
      <c r="B177" s="62">
        <v>65</v>
      </c>
      <c r="C177" s="62">
        <v>98</v>
      </c>
      <c r="D177" s="60">
        <v>131</v>
      </c>
      <c r="E177" s="59"/>
    </row>
    <row r="178" spans="1:5" ht="20.149999999999999" customHeight="1">
      <c r="A178" s="63" t="s">
        <v>41</v>
      </c>
      <c r="B178" s="62">
        <v>23</v>
      </c>
      <c r="C178" s="62">
        <v>23</v>
      </c>
      <c r="D178" s="60">
        <v>47</v>
      </c>
      <c r="E178" s="59"/>
    </row>
    <row r="179" spans="1:5" ht="20.149999999999999" customHeight="1">
      <c r="A179" s="59" t="s">
        <v>42</v>
      </c>
      <c r="B179" s="62"/>
      <c r="C179" s="62"/>
      <c r="D179" s="60">
        <v>0</v>
      </c>
      <c r="E179" s="59"/>
    </row>
    <row r="180" spans="1:5" ht="20.149999999999999" customHeight="1">
      <c r="A180" s="61" t="s">
        <v>144</v>
      </c>
      <c r="B180" s="62">
        <v>98</v>
      </c>
      <c r="C180" s="62">
        <v>118</v>
      </c>
      <c r="D180" s="60">
        <v>0</v>
      </c>
      <c r="E180" s="59"/>
    </row>
    <row r="181" spans="1:5" ht="20.149999999999999" customHeight="1">
      <c r="A181" s="61" t="s">
        <v>49</v>
      </c>
      <c r="B181" s="62"/>
      <c r="C181" s="58"/>
      <c r="D181" s="60">
        <v>14</v>
      </c>
      <c r="E181" s="59"/>
    </row>
    <row r="182" spans="1:5" ht="20.25" customHeight="1">
      <c r="A182" s="61" t="s">
        <v>145</v>
      </c>
      <c r="B182" s="62">
        <v>6</v>
      </c>
      <c r="C182" s="62">
        <v>6</v>
      </c>
      <c r="D182" s="60">
        <v>26</v>
      </c>
      <c r="E182" s="59"/>
    </row>
    <row r="183" spans="1:5" ht="20.149999999999999" customHeight="1">
      <c r="A183" s="63" t="s">
        <v>146</v>
      </c>
      <c r="B183" s="60">
        <f>SUM(B184:B189)</f>
        <v>817</v>
      </c>
      <c r="C183" s="60">
        <f>SUM(C184:C189)</f>
        <v>831</v>
      </c>
      <c r="D183" s="60">
        <f>SUM(D184:D189)</f>
        <v>747</v>
      </c>
      <c r="E183" s="59"/>
    </row>
    <row r="184" spans="1:5" ht="20.149999999999999" customHeight="1">
      <c r="A184" s="63" t="s">
        <v>40</v>
      </c>
      <c r="B184" s="62">
        <v>709</v>
      </c>
      <c r="C184" s="62">
        <v>723</v>
      </c>
      <c r="D184" s="60">
        <v>368</v>
      </c>
      <c r="E184" s="59"/>
    </row>
    <row r="185" spans="1:5" ht="20.149999999999999" customHeight="1">
      <c r="A185" s="63" t="s">
        <v>41</v>
      </c>
      <c r="B185" s="62">
        <v>108</v>
      </c>
      <c r="C185" s="62">
        <v>108</v>
      </c>
      <c r="D185" s="60">
        <v>238</v>
      </c>
      <c r="E185" s="59"/>
    </row>
    <row r="186" spans="1:5" ht="20.149999999999999" customHeight="1">
      <c r="A186" s="61" t="s">
        <v>42</v>
      </c>
      <c r="B186" s="62"/>
      <c r="C186" s="62"/>
      <c r="D186" s="60">
        <v>0</v>
      </c>
      <c r="E186" s="59"/>
    </row>
    <row r="187" spans="1:5" ht="20.149999999999999" customHeight="1">
      <c r="A187" s="61" t="s">
        <v>147</v>
      </c>
      <c r="B187" s="62"/>
      <c r="C187" s="62"/>
      <c r="D187" s="60">
        <v>75</v>
      </c>
      <c r="E187" s="59"/>
    </row>
    <row r="188" spans="1:5" ht="20.149999999999999" customHeight="1">
      <c r="A188" s="61" t="s">
        <v>49</v>
      </c>
      <c r="B188" s="62"/>
      <c r="C188" s="62"/>
      <c r="D188" s="60">
        <v>12</v>
      </c>
      <c r="E188" s="59"/>
    </row>
    <row r="189" spans="1:5" ht="20.149999999999999" customHeight="1">
      <c r="A189" s="63" t="s">
        <v>148</v>
      </c>
      <c r="B189" s="62"/>
      <c r="C189" s="62"/>
      <c r="D189" s="60">
        <v>54</v>
      </c>
      <c r="E189" s="59"/>
    </row>
    <row r="190" spans="1:5" ht="20.149999999999999" customHeight="1">
      <c r="A190" s="63" t="s">
        <v>149</v>
      </c>
      <c r="B190" s="60">
        <f>SUM(B191:B196)</f>
        <v>908</v>
      </c>
      <c r="C190" s="60">
        <f>SUM(C191:C196)</f>
        <v>960</v>
      </c>
      <c r="D190" s="60">
        <f>SUM(D191:D196)</f>
        <v>948</v>
      </c>
      <c r="E190" s="59"/>
    </row>
    <row r="191" spans="1:5" ht="20.149999999999999" customHeight="1">
      <c r="A191" s="63" t="s">
        <v>40</v>
      </c>
      <c r="B191" s="62">
        <v>159</v>
      </c>
      <c r="C191" s="62">
        <v>198</v>
      </c>
      <c r="D191" s="60">
        <v>223</v>
      </c>
      <c r="E191" s="59"/>
    </row>
    <row r="192" spans="1:5" ht="20.149999999999999" customHeight="1">
      <c r="A192" s="59" t="s">
        <v>41</v>
      </c>
      <c r="B192" s="62">
        <v>140</v>
      </c>
      <c r="C192" s="62">
        <v>140</v>
      </c>
      <c r="D192" s="60">
        <v>45</v>
      </c>
      <c r="E192" s="59"/>
    </row>
    <row r="193" spans="1:5" ht="20.149999999999999" customHeight="1">
      <c r="A193" s="61" t="s">
        <v>42</v>
      </c>
      <c r="B193" s="62"/>
      <c r="C193" s="62"/>
      <c r="D193" s="60">
        <v>0</v>
      </c>
      <c r="E193" s="59"/>
    </row>
    <row r="194" spans="1:5" ht="20.149999999999999" customHeight="1">
      <c r="A194" s="61" t="s">
        <v>150</v>
      </c>
      <c r="B194" s="62"/>
      <c r="C194" s="62">
        <v>4</v>
      </c>
      <c r="D194" s="60">
        <v>4</v>
      </c>
      <c r="E194" s="59"/>
    </row>
    <row r="195" spans="1:5" ht="20.149999999999999" customHeight="1">
      <c r="A195" s="61" t="s">
        <v>49</v>
      </c>
      <c r="B195" s="62"/>
      <c r="C195" s="62">
        <v>9</v>
      </c>
      <c r="D195" s="60">
        <v>12</v>
      </c>
      <c r="E195" s="59"/>
    </row>
    <row r="196" spans="1:5" ht="20.149999999999999" customHeight="1">
      <c r="A196" s="63" t="s">
        <v>151</v>
      </c>
      <c r="B196" s="62">
        <v>609</v>
      </c>
      <c r="C196" s="62">
        <v>609</v>
      </c>
      <c r="D196" s="60">
        <v>664</v>
      </c>
      <c r="E196" s="59"/>
    </row>
    <row r="197" spans="1:5" ht="20.149999999999999" customHeight="1">
      <c r="A197" s="63" t="s">
        <v>152</v>
      </c>
      <c r="B197" s="60">
        <f>SUM(B198:B202)</f>
        <v>156</v>
      </c>
      <c r="C197" s="60">
        <f>SUM(C198:C202)</f>
        <v>188</v>
      </c>
      <c r="D197" s="60">
        <f>SUM(D198:D202)</f>
        <v>193</v>
      </c>
      <c r="E197" s="59"/>
    </row>
    <row r="198" spans="1:5" ht="20.149999999999999" customHeight="1">
      <c r="A198" s="63" t="s">
        <v>40</v>
      </c>
      <c r="B198" s="62">
        <v>146</v>
      </c>
      <c r="C198" s="62">
        <v>178</v>
      </c>
      <c r="D198" s="60">
        <v>137</v>
      </c>
      <c r="E198" s="59"/>
    </row>
    <row r="199" spans="1:5" ht="20.149999999999999" customHeight="1">
      <c r="A199" s="61" t="s">
        <v>41</v>
      </c>
      <c r="B199" s="62">
        <v>10</v>
      </c>
      <c r="C199" s="62">
        <v>10</v>
      </c>
      <c r="D199" s="60">
        <v>41</v>
      </c>
      <c r="E199" s="59"/>
    </row>
    <row r="200" spans="1:5" ht="20.149999999999999" customHeight="1">
      <c r="A200" s="61" t="s">
        <v>42</v>
      </c>
      <c r="B200" s="62"/>
      <c r="C200" s="62"/>
      <c r="D200" s="60">
        <v>0</v>
      </c>
      <c r="E200" s="59"/>
    </row>
    <row r="201" spans="1:5" ht="20.149999999999999" customHeight="1">
      <c r="A201" s="61" t="s">
        <v>49</v>
      </c>
      <c r="B201" s="62"/>
      <c r="C201" s="62"/>
      <c r="D201" s="60">
        <v>0</v>
      </c>
      <c r="E201" s="59"/>
    </row>
    <row r="202" spans="1:5" ht="20.149999999999999" customHeight="1">
      <c r="A202" s="63" t="s">
        <v>153</v>
      </c>
      <c r="B202" s="62"/>
      <c r="C202" s="62"/>
      <c r="D202" s="60">
        <v>15</v>
      </c>
      <c r="E202" s="59"/>
    </row>
    <row r="203" spans="1:5" ht="20.149999999999999" customHeight="1">
      <c r="A203" s="63" t="s">
        <v>154</v>
      </c>
      <c r="B203" s="60">
        <f>SUM(B204:B210)</f>
        <v>124</v>
      </c>
      <c r="C203" s="60">
        <f>SUM(C204:C210)</f>
        <v>205</v>
      </c>
      <c r="D203" s="60">
        <f>SUM(D204:D210)</f>
        <v>212</v>
      </c>
      <c r="E203" s="59"/>
    </row>
    <row r="204" spans="1:5" ht="20.149999999999999" customHeight="1">
      <c r="A204" s="63" t="s">
        <v>40</v>
      </c>
      <c r="B204" s="62">
        <v>119</v>
      </c>
      <c r="C204" s="62">
        <v>200</v>
      </c>
      <c r="D204" s="60">
        <v>129</v>
      </c>
      <c r="E204" s="59"/>
    </row>
    <row r="205" spans="1:5" ht="20.149999999999999" customHeight="1">
      <c r="A205" s="59" t="s">
        <v>41</v>
      </c>
      <c r="B205" s="62"/>
      <c r="C205" s="62"/>
      <c r="D205" s="60">
        <v>71</v>
      </c>
      <c r="E205" s="59"/>
    </row>
    <row r="206" spans="1:5" ht="20.149999999999999" customHeight="1">
      <c r="A206" s="61" t="s">
        <v>42</v>
      </c>
      <c r="B206" s="62"/>
      <c r="C206" s="62"/>
      <c r="D206" s="60">
        <v>0</v>
      </c>
      <c r="E206" s="59"/>
    </row>
    <row r="207" spans="1:5" ht="20.149999999999999" customHeight="1">
      <c r="A207" s="61" t="s">
        <v>155</v>
      </c>
      <c r="B207" s="62">
        <v>5</v>
      </c>
      <c r="C207" s="62">
        <v>5</v>
      </c>
      <c r="D207" s="60">
        <v>12</v>
      </c>
      <c r="E207" s="59"/>
    </row>
    <row r="208" spans="1:5" ht="20.149999999999999" customHeight="1">
      <c r="A208" s="61" t="s">
        <v>156</v>
      </c>
      <c r="B208" s="62"/>
      <c r="C208" s="62"/>
      <c r="D208" s="60">
        <v>0</v>
      </c>
      <c r="E208" s="59"/>
    </row>
    <row r="209" spans="1:5" ht="20.149999999999999" customHeight="1">
      <c r="A209" s="63" t="s">
        <v>49</v>
      </c>
      <c r="B209" s="62"/>
      <c r="C209" s="62"/>
      <c r="D209" s="60">
        <v>0</v>
      </c>
      <c r="E209" s="59"/>
    </row>
    <row r="210" spans="1:5" ht="20.149999999999999" customHeight="1">
      <c r="A210" s="63" t="s">
        <v>157</v>
      </c>
      <c r="B210" s="62"/>
      <c r="C210" s="58"/>
      <c r="D210" s="60">
        <v>0</v>
      </c>
      <c r="E210" s="65"/>
    </row>
    <row r="211" spans="1:5" ht="20.149999999999999" customHeight="1">
      <c r="A211" s="63" t="s">
        <v>158</v>
      </c>
      <c r="B211" s="60">
        <f>SUM(B212:B216)</f>
        <v>0</v>
      </c>
      <c r="C211" s="60">
        <f>SUM(C212:C216)</f>
        <v>0</v>
      </c>
      <c r="D211" s="60">
        <f>SUM(D212:D216)</f>
        <v>0</v>
      </c>
      <c r="E211" s="65"/>
    </row>
    <row r="212" spans="1:5" ht="20.149999999999999" customHeight="1">
      <c r="A212" s="61" t="s">
        <v>40</v>
      </c>
      <c r="B212" s="62"/>
      <c r="C212" s="62"/>
      <c r="D212" s="60">
        <v>0</v>
      </c>
      <c r="E212" s="65"/>
    </row>
    <row r="213" spans="1:5" ht="20.149999999999999" customHeight="1">
      <c r="A213" s="61" t="s">
        <v>41</v>
      </c>
      <c r="B213" s="62"/>
      <c r="C213" s="62"/>
      <c r="D213" s="60">
        <v>0</v>
      </c>
      <c r="E213" s="59"/>
    </row>
    <row r="214" spans="1:5" ht="20.149999999999999" customHeight="1">
      <c r="A214" s="61" t="s">
        <v>42</v>
      </c>
      <c r="B214" s="62"/>
      <c r="C214" s="62"/>
      <c r="D214" s="60">
        <v>0</v>
      </c>
      <c r="E214" s="59"/>
    </row>
    <row r="215" spans="1:5" ht="20.149999999999999" customHeight="1">
      <c r="A215" s="63" t="s">
        <v>49</v>
      </c>
      <c r="B215" s="62"/>
      <c r="C215" s="62"/>
      <c r="D215" s="60">
        <v>0</v>
      </c>
      <c r="E215" s="59"/>
    </row>
    <row r="216" spans="1:5" ht="20.149999999999999" customHeight="1">
      <c r="A216" s="63" t="s">
        <v>159</v>
      </c>
      <c r="B216" s="62"/>
      <c r="C216" s="66"/>
      <c r="D216" s="60">
        <v>0</v>
      </c>
      <c r="E216" s="59"/>
    </row>
    <row r="217" spans="1:5" ht="20.149999999999999" customHeight="1">
      <c r="A217" s="63" t="s">
        <v>160</v>
      </c>
      <c r="B217" s="60">
        <f>SUM(B218:B222)</f>
        <v>555</v>
      </c>
      <c r="C217" s="60">
        <f>SUM(C218:C222)</f>
        <v>1253</v>
      </c>
      <c r="D217" s="60">
        <f>SUM(D218:D222)</f>
        <v>1231</v>
      </c>
      <c r="E217" s="59"/>
    </row>
    <row r="218" spans="1:5" ht="20.149999999999999" customHeight="1">
      <c r="A218" s="63" t="s">
        <v>40</v>
      </c>
      <c r="B218" s="62">
        <v>403</v>
      </c>
      <c r="C218" s="66">
        <v>188</v>
      </c>
      <c r="D218" s="60">
        <v>110</v>
      </c>
      <c r="E218" s="59"/>
    </row>
    <row r="219" spans="1:5" ht="20.149999999999999" customHeight="1">
      <c r="A219" s="61" t="s">
        <v>41</v>
      </c>
      <c r="B219" s="62"/>
      <c r="C219" s="66"/>
      <c r="D219" s="60">
        <v>37</v>
      </c>
      <c r="E219" s="59"/>
    </row>
    <row r="220" spans="1:5" ht="20.149999999999999" customHeight="1">
      <c r="A220" s="61" t="s">
        <v>42</v>
      </c>
      <c r="B220" s="62"/>
      <c r="C220" s="62"/>
      <c r="D220" s="60">
        <v>0</v>
      </c>
      <c r="E220" s="59"/>
    </row>
    <row r="221" spans="1:5" ht="20.149999999999999" customHeight="1">
      <c r="A221" s="61" t="s">
        <v>49</v>
      </c>
      <c r="B221" s="62">
        <v>2</v>
      </c>
      <c r="C221" s="62">
        <v>2</v>
      </c>
      <c r="D221" s="60">
        <v>2</v>
      </c>
      <c r="E221" s="59"/>
    </row>
    <row r="222" spans="1:5" ht="20.149999999999999" customHeight="1">
      <c r="A222" s="63" t="s">
        <v>161</v>
      </c>
      <c r="B222" s="62">
        <v>150</v>
      </c>
      <c r="C222" s="62">
        <v>1063</v>
      </c>
      <c r="D222" s="60">
        <v>1082</v>
      </c>
      <c r="E222" s="59"/>
    </row>
    <row r="223" spans="1:5" ht="20.149999999999999" customHeight="1">
      <c r="A223" s="63" t="s">
        <v>162</v>
      </c>
      <c r="B223" s="60">
        <f>SUM(B224:B228)</f>
        <v>0</v>
      </c>
      <c r="C223" s="60">
        <f>SUM(C224:C228)</f>
        <v>0</v>
      </c>
      <c r="D223" s="60">
        <f>SUM(D224:D228)</f>
        <v>0</v>
      </c>
      <c r="E223" s="59"/>
    </row>
    <row r="224" spans="1:5" ht="20.149999999999999" customHeight="1">
      <c r="A224" s="63" t="s">
        <v>40</v>
      </c>
      <c r="B224" s="62"/>
      <c r="C224" s="62"/>
      <c r="D224" s="60">
        <v>0</v>
      </c>
      <c r="E224" s="59"/>
    </row>
    <row r="225" spans="1:5" ht="20.149999999999999" customHeight="1">
      <c r="A225" s="61" t="s">
        <v>41</v>
      </c>
      <c r="B225" s="62"/>
      <c r="C225" s="66"/>
      <c r="D225" s="60">
        <v>0</v>
      </c>
      <c r="E225" s="59"/>
    </row>
    <row r="226" spans="1:5" ht="20.149999999999999" customHeight="1">
      <c r="A226" s="61" t="s">
        <v>42</v>
      </c>
      <c r="B226" s="62"/>
      <c r="C226" s="62"/>
      <c r="D226" s="60">
        <v>0</v>
      </c>
      <c r="E226" s="59"/>
    </row>
    <row r="227" spans="1:5" ht="20.149999999999999" customHeight="1">
      <c r="A227" s="61" t="s">
        <v>49</v>
      </c>
      <c r="B227" s="62"/>
      <c r="C227" s="62"/>
      <c r="D227" s="60">
        <v>0</v>
      </c>
      <c r="E227" s="59"/>
    </row>
    <row r="228" spans="1:5" ht="20.149999999999999" customHeight="1">
      <c r="A228" s="63" t="s">
        <v>163</v>
      </c>
      <c r="B228" s="62"/>
      <c r="C228" s="62"/>
      <c r="D228" s="60">
        <v>0</v>
      </c>
      <c r="E228" s="59"/>
    </row>
    <row r="229" spans="1:5" ht="20.149999999999999" customHeight="1">
      <c r="A229" s="63" t="s">
        <v>164</v>
      </c>
      <c r="B229" s="60">
        <f>SUM(B230:B245)</f>
        <v>3353</v>
      </c>
      <c r="C229" s="60">
        <f>SUM(C230:C245)</f>
        <v>2478</v>
      </c>
      <c r="D229" s="60">
        <f>SUM(D230:D245)</f>
        <v>2920</v>
      </c>
      <c r="E229" s="59"/>
    </row>
    <row r="230" spans="1:5" ht="20.149999999999999" customHeight="1">
      <c r="A230" s="63" t="s">
        <v>40</v>
      </c>
      <c r="B230" s="62">
        <v>3339</v>
      </c>
      <c r="C230" s="62">
        <v>2464</v>
      </c>
      <c r="D230" s="60">
        <v>2195</v>
      </c>
      <c r="E230" s="59"/>
    </row>
    <row r="231" spans="1:5" ht="20.149999999999999" customHeight="1">
      <c r="A231" s="59" t="s">
        <v>41</v>
      </c>
      <c r="B231" s="62"/>
      <c r="C231" s="62"/>
      <c r="D231" s="60">
        <v>113</v>
      </c>
      <c r="E231" s="59"/>
    </row>
    <row r="232" spans="1:5" ht="20.149999999999999" customHeight="1">
      <c r="A232" s="61" t="s">
        <v>42</v>
      </c>
      <c r="B232" s="62"/>
      <c r="C232" s="62"/>
      <c r="D232" s="60">
        <v>0</v>
      </c>
      <c r="E232" s="59"/>
    </row>
    <row r="233" spans="1:5" ht="20.149999999999999" customHeight="1">
      <c r="A233" s="61" t="s">
        <v>165</v>
      </c>
      <c r="B233" s="62"/>
      <c r="C233" s="62"/>
      <c r="D233" s="60">
        <v>5</v>
      </c>
      <c r="E233" s="59"/>
    </row>
    <row r="234" spans="1:5" ht="20.149999999999999" customHeight="1">
      <c r="A234" s="61" t="s">
        <v>166</v>
      </c>
      <c r="B234" s="62">
        <v>14</v>
      </c>
      <c r="C234" s="62">
        <v>14</v>
      </c>
      <c r="D234" s="60">
        <v>76</v>
      </c>
      <c r="E234" s="59"/>
    </row>
    <row r="235" spans="1:5" ht="20.149999999999999" customHeight="1">
      <c r="A235" s="63" t="s">
        <v>167</v>
      </c>
      <c r="B235" s="62"/>
      <c r="C235" s="62"/>
      <c r="D235" s="60">
        <v>0</v>
      </c>
      <c r="E235" s="59"/>
    </row>
    <row r="236" spans="1:5" ht="20.149999999999999" customHeight="1">
      <c r="A236" s="63" t="s">
        <v>168</v>
      </c>
      <c r="B236" s="62"/>
      <c r="C236" s="62"/>
      <c r="D236" s="60">
        <v>0</v>
      </c>
      <c r="E236" s="59"/>
    </row>
    <row r="237" spans="1:5" ht="20.149999999999999" customHeight="1">
      <c r="A237" s="63" t="s">
        <v>81</v>
      </c>
      <c r="B237" s="62"/>
      <c r="C237" s="62"/>
      <c r="D237" s="60">
        <v>0</v>
      </c>
      <c r="E237" s="59"/>
    </row>
    <row r="238" spans="1:5" ht="20.149999999999999" customHeight="1">
      <c r="A238" s="61" t="s">
        <v>169</v>
      </c>
      <c r="B238" s="62"/>
      <c r="C238" s="62"/>
      <c r="D238" s="60">
        <v>0</v>
      </c>
      <c r="E238" s="59"/>
    </row>
    <row r="239" spans="1:5" ht="20.149999999999999" customHeight="1">
      <c r="A239" s="61" t="s">
        <v>170</v>
      </c>
      <c r="B239" s="62"/>
      <c r="C239" s="62"/>
      <c r="D239" s="60">
        <v>0</v>
      </c>
      <c r="E239" s="59"/>
    </row>
    <row r="240" spans="1:5" ht="20.149999999999999" customHeight="1">
      <c r="A240" s="61" t="s">
        <v>171</v>
      </c>
      <c r="B240" s="62"/>
      <c r="C240" s="62"/>
      <c r="D240" s="60">
        <v>0</v>
      </c>
      <c r="E240" s="59"/>
    </row>
    <row r="241" spans="1:5" ht="20.149999999999999" customHeight="1">
      <c r="A241" s="63" t="s">
        <v>172</v>
      </c>
      <c r="B241" s="62"/>
      <c r="C241" s="62"/>
      <c r="D241" s="60">
        <v>0</v>
      </c>
      <c r="E241" s="59"/>
    </row>
    <row r="242" spans="1:5" ht="20.149999999999999" customHeight="1">
      <c r="A242" s="63" t="s">
        <v>173</v>
      </c>
      <c r="B242" s="62"/>
      <c r="C242" s="62"/>
      <c r="D242" s="60">
        <v>0</v>
      </c>
      <c r="E242" s="59"/>
    </row>
    <row r="243" spans="1:5" ht="20.149999999999999" customHeight="1">
      <c r="A243" s="63" t="s">
        <v>174</v>
      </c>
      <c r="B243" s="62"/>
      <c r="C243" s="62"/>
      <c r="D243" s="60">
        <v>0</v>
      </c>
      <c r="E243" s="59"/>
    </row>
    <row r="244" spans="1:5" ht="20.149999999999999" customHeight="1">
      <c r="A244" s="59" t="s">
        <v>49</v>
      </c>
      <c r="B244" s="62"/>
      <c r="C244" s="62"/>
      <c r="D244" s="60">
        <v>361</v>
      </c>
      <c r="E244" s="59"/>
    </row>
    <row r="245" spans="1:5" ht="20.149999999999999" customHeight="1">
      <c r="A245" s="61" t="s">
        <v>175</v>
      </c>
      <c r="B245" s="62"/>
      <c r="C245" s="62"/>
      <c r="D245" s="60">
        <v>170</v>
      </c>
      <c r="E245" s="59"/>
    </row>
    <row r="246" spans="1:5" ht="20.149999999999999" customHeight="1">
      <c r="A246" s="61" t="s">
        <v>176</v>
      </c>
      <c r="B246" s="60">
        <f>SUM(B247:B248)</f>
        <v>20441</v>
      </c>
      <c r="C246" s="60">
        <f>SUM(C247:C248)</f>
        <v>19867</v>
      </c>
      <c r="D246" s="60">
        <f>SUM(D247:D248)</f>
        <v>17418</v>
      </c>
      <c r="E246" s="59"/>
    </row>
    <row r="247" spans="1:5" ht="20.149999999999999" customHeight="1">
      <c r="A247" s="61" t="s">
        <v>177</v>
      </c>
      <c r="B247" s="62"/>
      <c r="C247" s="62"/>
      <c r="D247" s="60">
        <v>0</v>
      </c>
      <c r="E247" s="59"/>
    </row>
    <row r="248" spans="1:5" ht="20.149999999999999" customHeight="1">
      <c r="A248" s="63" t="s">
        <v>178</v>
      </c>
      <c r="B248" s="62">
        <v>20441</v>
      </c>
      <c r="C248" s="62">
        <v>19867</v>
      </c>
      <c r="D248" s="60">
        <v>17418</v>
      </c>
      <c r="E248" s="59"/>
    </row>
    <row r="249" spans="1:5" ht="20.149999999999999" customHeight="1">
      <c r="A249" s="63" t="s">
        <v>179</v>
      </c>
      <c r="B249" s="60">
        <f>SUM(B250,B257,B260,B263,B269,B273,B275,B280,B286)</f>
        <v>0</v>
      </c>
      <c r="C249" s="60">
        <f>SUM(C250,C257,C260,C263,C269,C273,C275,C280,C286)</f>
        <v>0</v>
      </c>
      <c r="D249" s="60">
        <f>SUM(D250,D257,D260,D263,D269,D273,D275,D280,D286)</f>
        <v>0</v>
      </c>
      <c r="E249" s="59"/>
    </row>
    <row r="250" spans="1:5" ht="20.149999999999999" customHeight="1">
      <c r="A250" s="63" t="s">
        <v>180</v>
      </c>
      <c r="B250" s="60">
        <f>SUM(B251:B256)</f>
        <v>0</v>
      </c>
      <c r="C250" s="60">
        <f>SUM(C251:C256)</f>
        <v>0</v>
      </c>
      <c r="D250" s="60">
        <f>SUM(D251:D256)</f>
        <v>0</v>
      </c>
      <c r="E250" s="59"/>
    </row>
    <row r="251" spans="1:5" ht="20.149999999999999" customHeight="1">
      <c r="A251" s="61" t="s">
        <v>40</v>
      </c>
      <c r="B251" s="62"/>
      <c r="C251" s="62"/>
      <c r="D251" s="60">
        <v>0</v>
      </c>
      <c r="E251" s="59"/>
    </row>
    <row r="252" spans="1:5" ht="20.149999999999999" customHeight="1">
      <c r="A252" s="61" t="s">
        <v>41</v>
      </c>
      <c r="B252" s="62"/>
      <c r="C252" s="62"/>
      <c r="D252" s="60">
        <v>0</v>
      </c>
      <c r="E252" s="59"/>
    </row>
    <row r="253" spans="1:5" ht="20.149999999999999" customHeight="1">
      <c r="A253" s="61" t="s">
        <v>42</v>
      </c>
      <c r="B253" s="62"/>
      <c r="C253" s="62"/>
      <c r="D253" s="60">
        <v>0</v>
      </c>
      <c r="E253" s="59"/>
    </row>
    <row r="254" spans="1:5" ht="20.149999999999999" customHeight="1">
      <c r="A254" s="63" t="s">
        <v>147</v>
      </c>
      <c r="B254" s="62"/>
      <c r="C254" s="62"/>
      <c r="D254" s="60">
        <v>0</v>
      </c>
      <c r="E254" s="59"/>
    </row>
    <row r="255" spans="1:5" ht="20.149999999999999" customHeight="1">
      <c r="A255" s="63" t="s">
        <v>49</v>
      </c>
      <c r="B255" s="62"/>
      <c r="C255" s="62"/>
      <c r="D255" s="60">
        <v>0</v>
      </c>
      <c r="E255" s="59"/>
    </row>
    <row r="256" spans="1:5" ht="20.149999999999999" customHeight="1">
      <c r="A256" s="63" t="s">
        <v>181</v>
      </c>
      <c r="B256" s="62"/>
      <c r="C256" s="62"/>
      <c r="D256" s="60">
        <v>0</v>
      </c>
      <c r="E256" s="59"/>
    </row>
    <row r="257" spans="1:5" ht="20.149999999999999" customHeight="1">
      <c r="A257" s="59" t="s">
        <v>182</v>
      </c>
      <c r="B257" s="60">
        <f>SUM(B258:B259)</f>
        <v>0</v>
      </c>
      <c r="C257" s="60">
        <f>SUM(C258:C259)</f>
        <v>0</v>
      </c>
      <c r="D257" s="60">
        <f>SUM(D258:D259)</f>
        <v>0</v>
      </c>
      <c r="E257" s="59"/>
    </row>
    <row r="258" spans="1:5" ht="20.149999999999999" customHeight="1">
      <c r="A258" s="61" t="s">
        <v>183</v>
      </c>
      <c r="B258" s="62"/>
      <c r="C258" s="62"/>
      <c r="D258" s="60">
        <v>0</v>
      </c>
      <c r="E258" s="59"/>
    </row>
    <row r="259" spans="1:5" ht="20.149999999999999" customHeight="1">
      <c r="A259" s="61" t="s">
        <v>184</v>
      </c>
      <c r="B259" s="62"/>
      <c r="C259" s="62"/>
      <c r="D259" s="60">
        <v>0</v>
      </c>
      <c r="E259" s="59"/>
    </row>
    <row r="260" spans="1:5" ht="20.149999999999999" customHeight="1">
      <c r="A260" s="59" t="s">
        <v>185</v>
      </c>
      <c r="B260" s="60">
        <f>SUM(B261:B262)</f>
        <v>0</v>
      </c>
      <c r="C260" s="60">
        <f>SUM(C261:C262)</f>
        <v>0</v>
      </c>
      <c r="D260" s="60">
        <f>SUM(D261:D262)</f>
        <v>0</v>
      </c>
      <c r="E260" s="59"/>
    </row>
    <row r="261" spans="1:5" ht="20.149999999999999" customHeight="1">
      <c r="A261" s="63" t="s">
        <v>186</v>
      </c>
      <c r="B261" s="62"/>
      <c r="C261" s="62"/>
      <c r="D261" s="60">
        <v>0</v>
      </c>
      <c r="E261" s="59"/>
    </row>
    <row r="262" spans="1:5" ht="20.149999999999999" customHeight="1">
      <c r="A262" s="63" t="s">
        <v>187</v>
      </c>
      <c r="B262" s="62"/>
      <c r="C262" s="62"/>
      <c r="D262" s="60">
        <v>0</v>
      </c>
      <c r="E262" s="59"/>
    </row>
    <row r="263" spans="1:5" ht="20.149999999999999" customHeight="1">
      <c r="A263" s="61" t="s">
        <v>188</v>
      </c>
      <c r="B263" s="60">
        <f>SUM(B264:B268)</f>
        <v>0</v>
      </c>
      <c r="C263" s="60">
        <f>SUM(C264:C268)</f>
        <v>0</v>
      </c>
      <c r="D263" s="60">
        <f>SUM(D264:D268)</f>
        <v>0</v>
      </c>
      <c r="E263" s="59"/>
    </row>
    <row r="264" spans="1:5" ht="20.149999999999999" customHeight="1">
      <c r="A264" s="61" t="s">
        <v>189</v>
      </c>
      <c r="B264" s="62"/>
      <c r="C264" s="62"/>
      <c r="D264" s="60">
        <v>0</v>
      </c>
      <c r="E264" s="59"/>
    </row>
    <row r="265" spans="1:5" ht="20.149999999999999" customHeight="1">
      <c r="A265" s="61" t="s">
        <v>190</v>
      </c>
      <c r="B265" s="62"/>
      <c r="C265" s="62"/>
      <c r="D265" s="60">
        <v>0</v>
      </c>
      <c r="E265" s="59"/>
    </row>
    <row r="266" spans="1:5" ht="20.149999999999999" customHeight="1">
      <c r="A266" s="63" t="s">
        <v>191</v>
      </c>
      <c r="B266" s="62"/>
      <c r="C266" s="62"/>
      <c r="D266" s="60">
        <v>0</v>
      </c>
      <c r="E266" s="59"/>
    </row>
    <row r="267" spans="1:5" ht="20.149999999999999" customHeight="1">
      <c r="A267" s="63" t="s">
        <v>192</v>
      </c>
      <c r="B267" s="62"/>
      <c r="C267" s="62"/>
      <c r="D267" s="60">
        <v>0</v>
      </c>
      <c r="E267" s="59"/>
    </row>
    <row r="268" spans="1:5" ht="20.149999999999999" customHeight="1">
      <c r="A268" s="63" t="s">
        <v>193</v>
      </c>
      <c r="B268" s="62"/>
      <c r="C268" s="62"/>
      <c r="D268" s="60">
        <v>0</v>
      </c>
      <c r="E268" s="59"/>
    </row>
    <row r="269" spans="1:5" ht="20.149999999999999" customHeight="1">
      <c r="A269" s="63" t="s">
        <v>194</v>
      </c>
      <c r="B269" s="60">
        <f>SUM(B270:B272)</f>
        <v>0</v>
      </c>
      <c r="C269" s="60">
        <f>SUM(C270:C272)</f>
        <v>0</v>
      </c>
      <c r="D269" s="60">
        <f>SUM(D270:D272)</f>
        <v>0</v>
      </c>
      <c r="E269" s="59"/>
    </row>
    <row r="270" spans="1:5" ht="20.149999999999999" customHeight="1">
      <c r="A270" s="63" t="s">
        <v>195</v>
      </c>
      <c r="B270" s="62"/>
      <c r="C270" s="62"/>
      <c r="D270" s="60">
        <v>0</v>
      </c>
      <c r="E270" s="59"/>
    </row>
    <row r="271" spans="1:5" ht="20.149999999999999" customHeight="1">
      <c r="A271" s="63" t="s">
        <v>196</v>
      </c>
      <c r="B271" s="62"/>
      <c r="C271" s="62"/>
      <c r="D271" s="60">
        <v>0</v>
      </c>
      <c r="E271" s="59"/>
    </row>
    <row r="272" spans="1:5" ht="20.149999999999999" customHeight="1">
      <c r="A272" s="59" t="s">
        <v>197</v>
      </c>
      <c r="B272" s="62"/>
      <c r="C272" s="62"/>
      <c r="D272" s="60">
        <v>0</v>
      </c>
      <c r="E272" s="59"/>
    </row>
    <row r="273" spans="1:5" ht="20.149999999999999" customHeight="1">
      <c r="A273" s="61" t="s">
        <v>198</v>
      </c>
      <c r="B273" s="60">
        <f>B274</f>
        <v>0</v>
      </c>
      <c r="C273" s="60">
        <f>C274</f>
        <v>0</v>
      </c>
      <c r="D273" s="60">
        <f>D274</f>
        <v>0</v>
      </c>
      <c r="E273" s="59"/>
    </row>
    <row r="274" spans="1:5" ht="20.149999999999999" customHeight="1">
      <c r="A274" s="61" t="s">
        <v>199</v>
      </c>
      <c r="B274" s="62"/>
      <c r="C274" s="62"/>
      <c r="D274" s="60">
        <v>0</v>
      </c>
      <c r="E274" s="59"/>
    </row>
    <row r="275" spans="1:5" ht="20.149999999999999" customHeight="1">
      <c r="A275" s="61" t="s">
        <v>200</v>
      </c>
      <c r="B275" s="60">
        <f>SUM(B276:B279)</f>
        <v>0</v>
      </c>
      <c r="C275" s="60">
        <f>SUM(C276:C279)</f>
        <v>0</v>
      </c>
      <c r="D275" s="60">
        <f>SUM(D276:D279)</f>
        <v>0</v>
      </c>
      <c r="E275" s="59"/>
    </row>
    <row r="276" spans="1:5" ht="20.149999999999999" customHeight="1">
      <c r="A276" s="63" t="s">
        <v>201</v>
      </c>
      <c r="B276" s="62"/>
      <c r="C276" s="62"/>
      <c r="D276" s="60">
        <v>0</v>
      </c>
      <c r="E276" s="59"/>
    </row>
    <row r="277" spans="1:5" ht="20.149999999999999" customHeight="1">
      <c r="A277" s="63" t="s">
        <v>202</v>
      </c>
      <c r="B277" s="62"/>
      <c r="C277" s="62"/>
      <c r="D277" s="60">
        <v>0</v>
      </c>
      <c r="E277" s="59"/>
    </row>
    <row r="278" spans="1:5" ht="20.149999999999999" customHeight="1">
      <c r="A278" s="63" t="s">
        <v>203</v>
      </c>
      <c r="B278" s="62"/>
      <c r="C278" s="62"/>
      <c r="D278" s="60">
        <v>0</v>
      </c>
      <c r="E278" s="59"/>
    </row>
    <row r="279" spans="1:5" ht="20.149999999999999" customHeight="1">
      <c r="A279" s="61" t="s">
        <v>204</v>
      </c>
      <c r="B279" s="62"/>
      <c r="C279" s="62"/>
      <c r="D279" s="60">
        <v>0</v>
      </c>
      <c r="E279" s="59"/>
    </row>
    <row r="280" spans="1:5" ht="20.149999999999999" customHeight="1">
      <c r="A280" s="61" t="s">
        <v>205</v>
      </c>
      <c r="B280" s="60">
        <f>SUM(B281:B285)</f>
        <v>0</v>
      </c>
      <c r="C280" s="60">
        <f>SUM(C281:C285)</f>
        <v>0</v>
      </c>
      <c r="D280" s="60">
        <f>SUM(D281:D285)</f>
        <v>0</v>
      </c>
      <c r="E280" s="59"/>
    </row>
    <row r="281" spans="1:5" ht="20.149999999999999" customHeight="1">
      <c r="A281" s="61" t="s">
        <v>40</v>
      </c>
      <c r="B281" s="62"/>
      <c r="C281" s="62"/>
      <c r="D281" s="60">
        <v>0</v>
      </c>
      <c r="E281" s="59"/>
    </row>
    <row r="282" spans="1:5" ht="20.149999999999999" customHeight="1">
      <c r="A282" s="63" t="s">
        <v>41</v>
      </c>
      <c r="B282" s="62"/>
      <c r="C282" s="62"/>
      <c r="D282" s="60">
        <v>0</v>
      </c>
      <c r="E282" s="59"/>
    </row>
    <row r="283" spans="1:5" ht="20.149999999999999" customHeight="1">
      <c r="A283" s="63" t="s">
        <v>42</v>
      </c>
      <c r="B283" s="62"/>
      <c r="C283" s="62"/>
      <c r="D283" s="60">
        <v>0</v>
      </c>
      <c r="E283" s="59"/>
    </row>
    <row r="284" spans="1:5" ht="20.149999999999999" customHeight="1">
      <c r="A284" s="63" t="s">
        <v>49</v>
      </c>
      <c r="B284" s="62"/>
      <c r="C284" s="62"/>
      <c r="D284" s="60">
        <v>0</v>
      </c>
      <c r="E284" s="59"/>
    </row>
    <row r="285" spans="1:5" ht="20.149999999999999" customHeight="1">
      <c r="A285" s="59" t="s">
        <v>206</v>
      </c>
      <c r="B285" s="62"/>
      <c r="C285" s="62"/>
      <c r="D285" s="60">
        <v>0</v>
      </c>
      <c r="E285" s="59"/>
    </row>
    <row r="286" spans="1:5" ht="20.149999999999999" customHeight="1">
      <c r="A286" s="61" t="s">
        <v>207</v>
      </c>
      <c r="B286" s="60">
        <f>B287</f>
        <v>0</v>
      </c>
      <c r="C286" s="60">
        <f>C287</f>
        <v>0</v>
      </c>
      <c r="D286" s="60">
        <f t="shared" ref="D286:D291" si="0">D287</f>
        <v>0</v>
      </c>
      <c r="E286" s="59"/>
    </row>
    <row r="287" spans="1:5" ht="20.149999999999999" customHeight="1">
      <c r="A287" s="61" t="s">
        <v>208</v>
      </c>
      <c r="B287" s="62"/>
      <c r="C287" s="62"/>
      <c r="D287" s="60">
        <v>0</v>
      </c>
      <c r="E287" s="59"/>
    </row>
    <row r="288" spans="1:5" ht="20.149999999999999" customHeight="1">
      <c r="A288" s="61" t="s">
        <v>209</v>
      </c>
      <c r="B288" s="60">
        <f>SUM(B289,B291,B293,B295,B305)</f>
        <v>0</v>
      </c>
      <c r="C288" s="60">
        <f>SUM(C289,C291,C293,C295,C305)</f>
        <v>0</v>
      </c>
      <c r="D288" s="60">
        <f>SUM(D289,D291,D293,D295,D305)</f>
        <v>4</v>
      </c>
      <c r="E288" s="59"/>
    </row>
    <row r="289" spans="1:5" ht="20.149999999999999" customHeight="1">
      <c r="A289" s="63" t="s">
        <v>210</v>
      </c>
      <c r="B289" s="60">
        <f>B290</f>
        <v>0</v>
      </c>
      <c r="C289" s="60">
        <f>C290</f>
        <v>0</v>
      </c>
      <c r="D289" s="60">
        <f t="shared" si="0"/>
        <v>0</v>
      </c>
      <c r="E289" s="59"/>
    </row>
    <row r="290" spans="1:5" ht="20.149999999999999" customHeight="1">
      <c r="A290" s="63" t="s">
        <v>211</v>
      </c>
      <c r="B290" s="62"/>
      <c r="C290" s="62"/>
      <c r="D290" s="60">
        <v>0</v>
      </c>
      <c r="E290" s="59"/>
    </row>
    <row r="291" spans="1:5" ht="20.149999999999999" customHeight="1">
      <c r="A291" s="63" t="s">
        <v>212</v>
      </c>
      <c r="B291" s="60">
        <f>B292</f>
        <v>0</v>
      </c>
      <c r="C291" s="60">
        <f>C292</f>
        <v>0</v>
      </c>
      <c r="D291" s="60">
        <f t="shared" si="0"/>
        <v>0</v>
      </c>
      <c r="E291" s="59"/>
    </row>
    <row r="292" spans="1:5" ht="20.149999999999999" customHeight="1">
      <c r="A292" s="61" t="s">
        <v>213</v>
      </c>
      <c r="B292" s="62"/>
      <c r="C292" s="62"/>
      <c r="D292" s="60">
        <v>0</v>
      </c>
      <c r="E292" s="59"/>
    </row>
    <row r="293" spans="1:5" ht="20.149999999999999" customHeight="1">
      <c r="A293" s="61" t="s">
        <v>214</v>
      </c>
      <c r="B293" s="60">
        <f>B294</f>
        <v>0</v>
      </c>
      <c r="C293" s="60">
        <f>C294</f>
        <v>0</v>
      </c>
      <c r="D293" s="60">
        <f>D294</f>
        <v>0</v>
      </c>
      <c r="E293" s="59"/>
    </row>
    <row r="294" spans="1:5" ht="20.149999999999999" customHeight="1">
      <c r="A294" s="61" t="s">
        <v>215</v>
      </c>
      <c r="B294" s="62"/>
      <c r="C294" s="62"/>
      <c r="D294" s="60">
        <v>0</v>
      </c>
      <c r="E294" s="59"/>
    </row>
    <row r="295" spans="1:5" ht="20.149999999999999" customHeight="1">
      <c r="A295" s="63" t="s">
        <v>216</v>
      </c>
      <c r="B295" s="60">
        <f>SUM(B296:B304)</f>
        <v>0</v>
      </c>
      <c r="C295" s="60">
        <f>SUM(C296:C304)</f>
        <v>0</v>
      </c>
      <c r="D295" s="60">
        <f>SUM(D296:D304)</f>
        <v>4</v>
      </c>
      <c r="E295" s="59"/>
    </row>
    <row r="296" spans="1:5" ht="20.149999999999999" customHeight="1">
      <c r="A296" s="63" t="s">
        <v>217</v>
      </c>
      <c r="B296" s="62"/>
      <c r="C296" s="62"/>
      <c r="D296" s="60">
        <v>4</v>
      </c>
      <c r="E296" s="59"/>
    </row>
    <row r="297" spans="1:5" ht="20.149999999999999" customHeight="1">
      <c r="A297" s="63" t="s">
        <v>218</v>
      </c>
      <c r="B297" s="62"/>
      <c r="C297" s="62"/>
      <c r="D297" s="60">
        <v>0</v>
      </c>
      <c r="E297" s="59"/>
    </row>
    <row r="298" spans="1:5" ht="20.149999999999999" customHeight="1">
      <c r="A298" s="59" t="s">
        <v>219</v>
      </c>
      <c r="B298" s="62"/>
      <c r="C298" s="62"/>
      <c r="D298" s="60">
        <v>0</v>
      </c>
      <c r="E298" s="59"/>
    </row>
    <row r="299" spans="1:5" ht="20.149999999999999" customHeight="1">
      <c r="A299" s="61" t="s">
        <v>220</v>
      </c>
      <c r="B299" s="62"/>
      <c r="C299" s="62"/>
      <c r="D299" s="60">
        <v>0</v>
      </c>
      <c r="E299" s="59"/>
    </row>
    <row r="300" spans="1:5" ht="20.149999999999999" customHeight="1">
      <c r="A300" s="61" t="s">
        <v>221</v>
      </c>
      <c r="B300" s="62"/>
      <c r="C300" s="62"/>
      <c r="D300" s="60">
        <v>0</v>
      </c>
      <c r="E300" s="59"/>
    </row>
    <row r="301" spans="1:5" ht="20.149999999999999" customHeight="1">
      <c r="A301" s="61" t="s">
        <v>222</v>
      </c>
      <c r="B301" s="62"/>
      <c r="C301" s="62"/>
      <c r="D301" s="60">
        <v>0</v>
      </c>
      <c r="E301" s="59"/>
    </row>
    <row r="302" spans="1:5" ht="20.149999999999999" customHeight="1">
      <c r="A302" s="63" t="s">
        <v>223</v>
      </c>
      <c r="B302" s="62"/>
      <c r="C302" s="62"/>
      <c r="D302" s="60">
        <v>0</v>
      </c>
      <c r="E302" s="59"/>
    </row>
    <row r="303" spans="1:5" ht="20.149999999999999" customHeight="1">
      <c r="A303" s="63" t="s">
        <v>224</v>
      </c>
      <c r="B303" s="62"/>
      <c r="C303" s="62"/>
      <c r="D303" s="60">
        <v>0</v>
      </c>
      <c r="E303" s="59"/>
    </row>
    <row r="304" spans="1:5" ht="20.149999999999999" customHeight="1">
      <c r="A304" s="63" t="s">
        <v>225</v>
      </c>
      <c r="B304" s="62"/>
      <c r="C304" s="62"/>
      <c r="D304" s="60">
        <v>0</v>
      </c>
      <c r="E304" s="59"/>
    </row>
    <row r="305" spans="1:5" ht="20.149999999999999" customHeight="1">
      <c r="A305" s="61" t="s">
        <v>226</v>
      </c>
      <c r="B305" s="60">
        <f>B306</f>
        <v>0</v>
      </c>
      <c r="C305" s="60">
        <f>C306</f>
        <v>0</v>
      </c>
      <c r="D305" s="60">
        <f>D306</f>
        <v>0</v>
      </c>
      <c r="E305" s="59"/>
    </row>
    <row r="306" spans="1:5" ht="20.149999999999999" customHeight="1">
      <c r="A306" s="61" t="s">
        <v>227</v>
      </c>
      <c r="B306" s="62"/>
      <c r="C306" s="62"/>
      <c r="D306" s="60">
        <v>0</v>
      </c>
      <c r="E306" s="59"/>
    </row>
    <row r="307" spans="1:5" ht="20.149999999999999" customHeight="1">
      <c r="A307" s="61" t="s">
        <v>228</v>
      </c>
      <c r="B307" s="60">
        <f>SUM(B308,B311,B320,B327,B335,B344,B360,B370,B380,B388,B394)</f>
        <v>10309</v>
      </c>
      <c r="C307" s="60">
        <f>SUM(C308,C311,C320,C327,C335,C344,C360,C370,C380,C388,C394)</f>
        <v>10226</v>
      </c>
      <c r="D307" s="60">
        <f>SUM(D308,D311,D320,D327,D335,D344,D360,D370,D380,D388,D394)</f>
        <v>11105</v>
      </c>
      <c r="E307" s="59"/>
    </row>
    <row r="308" spans="1:5" ht="20.149999999999999" customHeight="1">
      <c r="A308" s="63" t="s">
        <v>229</v>
      </c>
      <c r="B308" s="60">
        <f>SUM(B309:B310)</f>
        <v>316</v>
      </c>
      <c r="C308" s="60">
        <f>SUM(C309:C310)</f>
        <v>131</v>
      </c>
      <c r="D308" s="60">
        <f>SUM(D309:D310)</f>
        <v>31</v>
      </c>
      <c r="E308" s="59"/>
    </row>
    <row r="309" spans="1:5" ht="20.149999999999999" customHeight="1">
      <c r="A309" s="63" t="s">
        <v>230</v>
      </c>
      <c r="B309" s="62">
        <v>31</v>
      </c>
      <c r="C309" s="62">
        <v>131</v>
      </c>
      <c r="D309" s="60">
        <v>31</v>
      </c>
      <c r="E309" s="59"/>
    </row>
    <row r="310" spans="1:5" ht="20.149999999999999" customHeight="1">
      <c r="A310" s="63" t="s">
        <v>231</v>
      </c>
      <c r="B310" s="62">
        <v>285</v>
      </c>
      <c r="C310" s="62"/>
      <c r="D310" s="60">
        <v>0</v>
      </c>
      <c r="E310" s="59"/>
    </row>
    <row r="311" spans="1:5" ht="20.149999999999999" customHeight="1">
      <c r="A311" s="59" t="s">
        <v>232</v>
      </c>
      <c r="B311" s="60">
        <f>SUM(B312:B319)</f>
        <v>9322</v>
      </c>
      <c r="C311" s="60">
        <f>SUM(C312:C319)</f>
        <v>9424</v>
      </c>
      <c r="D311" s="60">
        <f>SUM(D312:D319)</f>
        <v>10389</v>
      </c>
      <c r="E311" s="59"/>
    </row>
    <row r="312" spans="1:5" ht="20.149999999999999" customHeight="1">
      <c r="A312" s="61" t="s">
        <v>40</v>
      </c>
      <c r="B312" s="62">
        <v>8004</v>
      </c>
      <c r="C312" s="62">
        <v>8075</v>
      </c>
      <c r="D312" s="60">
        <v>8759</v>
      </c>
      <c r="E312" s="59"/>
    </row>
    <row r="313" spans="1:5" ht="20.149999999999999" customHeight="1">
      <c r="A313" s="61" t="s">
        <v>41</v>
      </c>
      <c r="B313" s="62">
        <v>800</v>
      </c>
      <c r="C313" s="62">
        <v>831</v>
      </c>
      <c r="D313" s="60">
        <v>1112</v>
      </c>
      <c r="E313" s="59"/>
    </row>
    <row r="314" spans="1:5" ht="20.149999999999999" customHeight="1">
      <c r="A314" s="61" t="s">
        <v>42</v>
      </c>
      <c r="B314" s="62"/>
      <c r="C314" s="62"/>
      <c r="D314" s="60">
        <v>0</v>
      </c>
      <c r="E314" s="59"/>
    </row>
    <row r="315" spans="1:5" ht="20.149999999999999" customHeight="1">
      <c r="A315" s="63" t="s">
        <v>81</v>
      </c>
      <c r="B315" s="62"/>
      <c r="C315" s="62"/>
      <c r="D315" s="60">
        <v>0</v>
      </c>
      <c r="E315" s="59"/>
    </row>
    <row r="316" spans="1:5" ht="20.149999999999999" customHeight="1">
      <c r="A316" s="63" t="s">
        <v>233</v>
      </c>
      <c r="B316" s="62">
        <v>78</v>
      </c>
      <c r="C316" s="62">
        <v>78</v>
      </c>
      <c r="D316" s="60">
        <v>78</v>
      </c>
      <c r="E316" s="59"/>
    </row>
    <row r="317" spans="1:5" ht="20.149999999999999" customHeight="1">
      <c r="A317" s="63" t="s">
        <v>234</v>
      </c>
      <c r="B317" s="62"/>
      <c r="C317" s="62"/>
      <c r="D317" s="60">
        <v>0</v>
      </c>
      <c r="E317" s="59"/>
    </row>
    <row r="318" spans="1:5" ht="20.149999999999999" customHeight="1">
      <c r="A318" s="61" t="s">
        <v>49</v>
      </c>
      <c r="B318" s="62"/>
      <c r="C318" s="62"/>
      <c r="D318" s="60">
        <v>0</v>
      </c>
      <c r="E318" s="59"/>
    </row>
    <row r="319" spans="1:5" ht="20.149999999999999" customHeight="1">
      <c r="A319" s="61" t="s">
        <v>235</v>
      </c>
      <c r="B319" s="62">
        <v>440</v>
      </c>
      <c r="C319" s="62">
        <v>440</v>
      </c>
      <c r="D319" s="60">
        <v>440</v>
      </c>
      <c r="E319" s="59"/>
    </row>
    <row r="320" spans="1:5" ht="20.149999999999999" customHeight="1">
      <c r="A320" s="61" t="s">
        <v>236</v>
      </c>
      <c r="B320" s="60">
        <f>SUM(B321:B326)</f>
        <v>0</v>
      </c>
      <c r="C320" s="60">
        <f>SUM(C321:C326)</f>
        <v>0</v>
      </c>
      <c r="D320" s="60">
        <f>SUM(D321:D326)</f>
        <v>0</v>
      </c>
      <c r="E320" s="59"/>
    </row>
    <row r="321" spans="1:5" ht="20.149999999999999" customHeight="1">
      <c r="A321" s="63" t="s">
        <v>40</v>
      </c>
      <c r="B321" s="62"/>
      <c r="C321" s="62"/>
      <c r="D321" s="60">
        <v>0</v>
      </c>
      <c r="E321" s="59"/>
    </row>
    <row r="322" spans="1:5" ht="20.149999999999999" customHeight="1">
      <c r="A322" s="63" t="s">
        <v>41</v>
      </c>
      <c r="B322" s="62"/>
      <c r="C322" s="62"/>
      <c r="D322" s="60">
        <v>0</v>
      </c>
      <c r="E322" s="59"/>
    </row>
    <row r="323" spans="1:5" ht="20.149999999999999" customHeight="1">
      <c r="A323" s="63" t="s">
        <v>42</v>
      </c>
      <c r="B323" s="62"/>
      <c r="C323" s="62"/>
      <c r="D323" s="60">
        <v>0</v>
      </c>
      <c r="E323" s="59"/>
    </row>
    <row r="324" spans="1:5" ht="20.149999999999999" customHeight="1">
      <c r="A324" s="59" t="s">
        <v>237</v>
      </c>
      <c r="B324" s="62"/>
      <c r="C324" s="62"/>
      <c r="D324" s="60">
        <v>0</v>
      </c>
      <c r="E324" s="59"/>
    </row>
    <row r="325" spans="1:5" ht="20.149999999999999" customHeight="1">
      <c r="A325" s="61" t="s">
        <v>49</v>
      </c>
      <c r="B325" s="62"/>
      <c r="C325" s="62"/>
      <c r="D325" s="60">
        <v>0</v>
      </c>
      <c r="E325" s="59"/>
    </row>
    <row r="326" spans="1:5" ht="20.149999999999999" customHeight="1">
      <c r="A326" s="61" t="s">
        <v>238</v>
      </c>
      <c r="B326" s="62"/>
      <c r="C326" s="62"/>
      <c r="D326" s="60">
        <v>0</v>
      </c>
      <c r="E326" s="59"/>
    </row>
    <row r="327" spans="1:5" ht="20.149999999999999" customHeight="1">
      <c r="A327" s="61" t="s">
        <v>239</v>
      </c>
      <c r="B327" s="60">
        <f>SUM(B328:B334)</f>
        <v>0</v>
      </c>
      <c r="C327" s="60">
        <f>SUM(C328:C334)</f>
        <v>0</v>
      </c>
      <c r="D327" s="60">
        <f>SUM(D328:D334)</f>
        <v>0</v>
      </c>
      <c r="E327" s="59"/>
    </row>
    <row r="328" spans="1:5" ht="20.149999999999999" customHeight="1">
      <c r="A328" s="63" t="s">
        <v>40</v>
      </c>
      <c r="B328" s="62"/>
      <c r="C328" s="62"/>
      <c r="D328" s="60">
        <v>0</v>
      </c>
      <c r="E328" s="59"/>
    </row>
    <row r="329" spans="1:5" ht="20.149999999999999" customHeight="1">
      <c r="A329" s="63" t="s">
        <v>41</v>
      </c>
      <c r="B329" s="62"/>
      <c r="C329" s="62"/>
      <c r="D329" s="60">
        <v>0</v>
      </c>
      <c r="E329" s="59"/>
    </row>
    <row r="330" spans="1:5" ht="20.149999999999999" customHeight="1">
      <c r="A330" s="63" t="s">
        <v>42</v>
      </c>
      <c r="B330" s="62"/>
      <c r="C330" s="62"/>
      <c r="D330" s="60">
        <v>0</v>
      </c>
      <c r="E330" s="59"/>
    </row>
    <row r="331" spans="1:5" ht="20.149999999999999" customHeight="1">
      <c r="A331" s="61" t="s">
        <v>240</v>
      </c>
      <c r="B331" s="62"/>
      <c r="C331" s="62"/>
      <c r="D331" s="60">
        <v>0</v>
      </c>
      <c r="E331" s="59"/>
    </row>
    <row r="332" spans="1:5" ht="20.149999999999999" customHeight="1">
      <c r="A332" s="61" t="s">
        <v>241</v>
      </c>
      <c r="B332" s="62"/>
      <c r="C332" s="62"/>
      <c r="D332" s="60">
        <v>0</v>
      </c>
      <c r="E332" s="59"/>
    </row>
    <row r="333" spans="1:5" ht="20.149999999999999" customHeight="1">
      <c r="A333" s="61" t="s">
        <v>49</v>
      </c>
      <c r="B333" s="62"/>
      <c r="C333" s="62"/>
      <c r="D333" s="60">
        <v>0</v>
      </c>
      <c r="E333" s="59"/>
    </row>
    <row r="334" spans="1:5" ht="20.149999999999999" customHeight="1">
      <c r="A334" s="63" t="s">
        <v>242</v>
      </c>
      <c r="B334" s="62"/>
      <c r="C334" s="62"/>
      <c r="D334" s="60">
        <v>0</v>
      </c>
      <c r="E334" s="59"/>
    </row>
    <row r="335" spans="1:5" ht="20.149999999999999" customHeight="1">
      <c r="A335" s="63" t="s">
        <v>243</v>
      </c>
      <c r="B335" s="60">
        <f>SUM(B336:B343)</f>
        <v>0</v>
      </c>
      <c r="C335" s="60">
        <f>SUM(C336:C343)</f>
        <v>0</v>
      </c>
      <c r="D335" s="60">
        <f>SUM(D336:D343)</f>
        <v>0</v>
      </c>
      <c r="E335" s="59"/>
    </row>
    <row r="336" spans="1:5" ht="20.149999999999999" customHeight="1">
      <c r="A336" s="63" t="s">
        <v>40</v>
      </c>
      <c r="B336" s="62"/>
      <c r="C336" s="62"/>
      <c r="D336" s="60">
        <v>0</v>
      </c>
      <c r="E336" s="59"/>
    </row>
    <row r="337" spans="1:5" ht="20.149999999999999" customHeight="1">
      <c r="A337" s="59" t="s">
        <v>41</v>
      </c>
      <c r="B337" s="62"/>
      <c r="C337" s="62"/>
      <c r="D337" s="60">
        <v>0</v>
      </c>
      <c r="E337" s="59"/>
    </row>
    <row r="338" spans="1:5" ht="20.149999999999999" customHeight="1">
      <c r="A338" s="61" t="s">
        <v>42</v>
      </c>
      <c r="B338" s="62"/>
      <c r="C338" s="62"/>
      <c r="D338" s="60">
        <v>0</v>
      </c>
      <c r="E338" s="59"/>
    </row>
    <row r="339" spans="1:5" ht="20.149999999999999" customHeight="1">
      <c r="A339" s="61" t="s">
        <v>244</v>
      </c>
      <c r="B339" s="62"/>
      <c r="C339" s="62"/>
      <c r="D339" s="60">
        <v>0</v>
      </c>
      <c r="E339" s="59"/>
    </row>
    <row r="340" spans="1:5" ht="20.149999999999999" customHeight="1">
      <c r="A340" s="61" t="s">
        <v>245</v>
      </c>
      <c r="B340" s="62"/>
      <c r="C340" s="62"/>
      <c r="D340" s="60">
        <v>0</v>
      </c>
      <c r="E340" s="59"/>
    </row>
    <row r="341" spans="1:5" ht="20.149999999999999" customHeight="1">
      <c r="A341" s="63" t="s">
        <v>246</v>
      </c>
      <c r="B341" s="62"/>
      <c r="C341" s="62"/>
      <c r="D341" s="60">
        <v>0</v>
      </c>
      <c r="E341" s="59"/>
    </row>
    <row r="342" spans="1:5" ht="20.149999999999999" customHeight="1">
      <c r="A342" s="63" t="s">
        <v>49</v>
      </c>
      <c r="B342" s="62"/>
      <c r="C342" s="62"/>
      <c r="D342" s="60">
        <v>0</v>
      </c>
      <c r="E342" s="59"/>
    </row>
    <row r="343" spans="1:5" ht="20.149999999999999" customHeight="1">
      <c r="A343" s="63" t="s">
        <v>247</v>
      </c>
      <c r="B343" s="62"/>
      <c r="C343" s="62"/>
      <c r="D343" s="60">
        <v>0</v>
      </c>
      <c r="E343" s="59"/>
    </row>
    <row r="344" spans="1:5" ht="20.149999999999999" customHeight="1">
      <c r="A344" s="63" t="s">
        <v>248</v>
      </c>
      <c r="B344" s="60">
        <f>SUM(B345:B359)</f>
        <v>628</v>
      </c>
      <c r="C344" s="60">
        <f>SUM(C345:C359)</f>
        <v>628</v>
      </c>
      <c r="D344" s="60">
        <f>SUM(D345:D359)</f>
        <v>642</v>
      </c>
      <c r="E344" s="59"/>
    </row>
    <row r="345" spans="1:5" ht="20.149999999999999" customHeight="1">
      <c r="A345" s="63" t="s">
        <v>40</v>
      </c>
      <c r="B345" s="62">
        <v>510</v>
      </c>
      <c r="C345" s="62">
        <v>510</v>
      </c>
      <c r="D345" s="60">
        <v>524</v>
      </c>
      <c r="E345" s="59"/>
    </row>
    <row r="346" spans="1:5" ht="20.149999999999999" customHeight="1">
      <c r="A346" s="61" t="s">
        <v>41</v>
      </c>
      <c r="B346" s="62">
        <v>34</v>
      </c>
      <c r="C346" s="62">
        <v>34</v>
      </c>
      <c r="D346" s="60">
        <v>34</v>
      </c>
      <c r="E346" s="59"/>
    </row>
    <row r="347" spans="1:5" ht="20.149999999999999" customHeight="1">
      <c r="A347" s="61" t="s">
        <v>42</v>
      </c>
      <c r="B347" s="62"/>
      <c r="C347" s="62"/>
      <c r="D347" s="60">
        <v>0</v>
      </c>
      <c r="E347" s="59"/>
    </row>
    <row r="348" spans="1:5" ht="20.149999999999999" customHeight="1">
      <c r="A348" s="61" t="s">
        <v>249</v>
      </c>
      <c r="B348" s="62">
        <v>12</v>
      </c>
      <c r="C348" s="62">
        <v>12</v>
      </c>
      <c r="D348" s="60">
        <v>12</v>
      </c>
      <c r="E348" s="59"/>
    </row>
    <row r="349" spans="1:5" ht="20.149999999999999" customHeight="1">
      <c r="A349" s="63" t="s">
        <v>250</v>
      </c>
      <c r="B349" s="62">
        <v>3</v>
      </c>
      <c r="C349" s="62">
        <v>3</v>
      </c>
      <c r="D349" s="60">
        <v>3</v>
      </c>
      <c r="E349" s="59"/>
    </row>
    <row r="350" spans="1:5" ht="20.149999999999999" customHeight="1">
      <c r="A350" s="63" t="s">
        <v>251</v>
      </c>
      <c r="B350" s="62"/>
      <c r="C350" s="62"/>
      <c r="D350" s="60">
        <v>0</v>
      </c>
      <c r="E350" s="59"/>
    </row>
    <row r="351" spans="1:5" ht="20.149999999999999" customHeight="1">
      <c r="A351" s="63" t="s">
        <v>252</v>
      </c>
      <c r="B351" s="62">
        <v>57</v>
      </c>
      <c r="C351" s="62">
        <v>57</v>
      </c>
      <c r="D351" s="60">
        <v>57</v>
      </c>
      <c r="E351" s="59"/>
    </row>
    <row r="352" spans="1:5" ht="20.149999999999999" customHeight="1">
      <c r="A352" s="59" t="s">
        <v>253</v>
      </c>
      <c r="B352" s="62"/>
      <c r="C352" s="62"/>
      <c r="D352" s="60">
        <v>0</v>
      </c>
      <c r="E352" s="59"/>
    </row>
    <row r="353" spans="1:5" ht="20.149999999999999" customHeight="1">
      <c r="A353" s="61" t="s">
        <v>254</v>
      </c>
      <c r="B353" s="62"/>
      <c r="C353" s="62"/>
      <c r="D353" s="60">
        <v>0</v>
      </c>
      <c r="E353" s="59"/>
    </row>
    <row r="354" spans="1:5" ht="20.149999999999999" customHeight="1">
      <c r="A354" s="61" t="s">
        <v>255</v>
      </c>
      <c r="B354" s="62">
        <v>12</v>
      </c>
      <c r="C354" s="62">
        <v>12</v>
      </c>
      <c r="D354" s="60">
        <v>12</v>
      </c>
      <c r="E354" s="59"/>
    </row>
    <row r="355" spans="1:5" ht="20.149999999999999" customHeight="1">
      <c r="A355" s="61" t="s">
        <v>256</v>
      </c>
      <c r="B355" s="62"/>
      <c r="C355" s="62"/>
      <c r="D355" s="60">
        <v>0</v>
      </c>
      <c r="E355" s="59"/>
    </row>
    <row r="356" spans="1:5" ht="20.149999999999999" customHeight="1">
      <c r="A356" s="63" t="s">
        <v>257</v>
      </c>
      <c r="B356" s="62"/>
      <c r="C356" s="62"/>
      <c r="D356" s="60">
        <v>0</v>
      </c>
      <c r="E356" s="59"/>
    </row>
    <row r="357" spans="1:5" ht="20.149999999999999" customHeight="1">
      <c r="A357" s="63" t="s">
        <v>81</v>
      </c>
      <c r="B357" s="62"/>
      <c r="C357" s="62"/>
      <c r="D357" s="60">
        <v>0</v>
      </c>
      <c r="E357" s="59"/>
    </row>
    <row r="358" spans="1:5" ht="20.149999999999999" customHeight="1">
      <c r="A358" s="63" t="s">
        <v>49</v>
      </c>
      <c r="B358" s="62"/>
      <c r="C358" s="62"/>
      <c r="D358" s="60">
        <v>0</v>
      </c>
      <c r="E358" s="59"/>
    </row>
    <row r="359" spans="1:5" ht="20.149999999999999" customHeight="1">
      <c r="A359" s="61" t="s">
        <v>258</v>
      </c>
      <c r="B359" s="62"/>
      <c r="C359" s="62"/>
      <c r="D359" s="60">
        <v>0</v>
      </c>
      <c r="E359" s="59"/>
    </row>
    <row r="360" spans="1:5" ht="20.149999999999999" customHeight="1">
      <c r="A360" s="61" t="s">
        <v>259</v>
      </c>
      <c r="B360" s="60">
        <f>SUM(B361:B369)</f>
        <v>0</v>
      </c>
      <c r="C360" s="60">
        <f>SUM(C361:C369)</f>
        <v>0</v>
      </c>
      <c r="D360" s="60">
        <f>SUM(D361:D369)</f>
        <v>0</v>
      </c>
      <c r="E360" s="59"/>
    </row>
    <row r="361" spans="1:5" ht="20.149999999999999" customHeight="1">
      <c r="A361" s="61" t="s">
        <v>40</v>
      </c>
      <c r="B361" s="62"/>
      <c r="C361" s="62"/>
      <c r="D361" s="60">
        <v>0</v>
      </c>
      <c r="E361" s="59"/>
    </row>
    <row r="362" spans="1:5" ht="20.149999999999999" customHeight="1">
      <c r="A362" s="63" t="s">
        <v>41</v>
      </c>
      <c r="B362" s="62"/>
      <c r="C362" s="62"/>
      <c r="D362" s="60">
        <v>0</v>
      </c>
      <c r="E362" s="59"/>
    </row>
    <row r="363" spans="1:5" ht="20.149999999999999" customHeight="1">
      <c r="A363" s="63" t="s">
        <v>42</v>
      </c>
      <c r="B363" s="62"/>
      <c r="C363" s="62"/>
      <c r="D363" s="60">
        <v>0</v>
      </c>
      <c r="E363" s="59"/>
    </row>
    <row r="364" spans="1:5" ht="20.149999999999999" customHeight="1">
      <c r="A364" s="63" t="s">
        <v>260</v>
      </c>
      <c r="B364" s="62"/>
      <c r="C364" s="62"/>
      <c r="D364" s="60">
        <v>0</v>
      </c>
      <c r="E364" s="59"/>
    </row>
    <row r="365" spans="1:5" ht="20.149999999999999" customHeight="1">
      <c r="A365" s="59" t="s">
        <v>261</v>
      </c>
      <c r="B365" s="62"/>
      <c r="C365" s="62"/>
      <c r="D365" s="60">
        <v>0</v>
      </c>
      <c r="E365" s="59"/>
    </row>
    <row r="366" spans="1:5" ht="20.149999999999999" customHeight="1">
      <c r="A366" s="61" t="s">
        <v>262</v>
      </c>
      <c r="B366" s="62"/>
      <c r="C366" s="62"/>
      <c r="D366" s="60">
        <v>0</v>
      </c>
      <c r="E366" s="59"/>
    </row>
    <row r="367" spans="1:5" ht="20.149999999999999" customHeight="1">
      <c r="A367" s="61" t="s">
        <v>81</v>
      </c>
      <c r="B367" s="62"/>
      <c r="C367" s="62"/>
      <c r="D367" s="60">
        <v>0</v>
      </c>
      <c r="E367" s="59"/>
    </row>
    <row r="368" spans="1:5" ht="20.149999999999999" customHeight="1">
      <c r="A368" s="61" t="s">
        <v>49</v>
      </c>
      <c r="B368" s="62"/>
      <c r="C368" s="62"/>
      <c r="D368" s="60">
        <v>0</v>
      </c>
      <c r="E368" s="59"/>
    </row>
    <row r="369" spans="1:5" ht="20.149999999999999" customHeight="1">
      <c r="A369" s="63" t="s">
        <v>263</v>
      </c>
      <c r="B369" s="62"/>
      <c r="C369" s="62"/>
      <c r="D369" s="60">
        <v>0</v>
      </c>
      <c r="E369" s="59"/>
    </row>
    <row r="370" spans="1:5" ht="20.149999999999999" customHeight="1">
      <c r="A370" s="63" t="s">
        <v>264</v>
      </c>
      <c r="B370" s="60">
        <f>SUM(B371:B379)</f>
        <v>0</v>
      </c>
      <c r="C370" s="60">
        <f>SUM(C371:C379)</f>
        <v>0</v>
      </c>
      <c r="D370" s="60">
        <f>SUM(D371:D379)</f>
        <v>0</v>
      </c>
      <c r="E370" s="59"/>
    </row>
    <row r="371" spans="1:5" ht="20.149999999999999" customHeight="1">
      <c r="A371" s="63" t="s">
        <v>40</v>
      </c>
      <c r="B371" s="62"/>
      <c r="C371" s="62"/>
      <c r="D371" s="60">
        <v>0</v>
      </c>
      <c r="E371" s="59"/>
    </row>
    <row r="372" spans="1:5" ht="20.149999999999999" customHeight="1">
      <c r="A372" s="61" t="s">
        <v>41</v>
      </c>
      <c r="B372" s="62"/>
      <c r="C372" s="62"/>
      <c r="D372" s="60">
        <v>0</v>
      </c>
      <c r="E372" s="59"/>
    </row>
    <row r="373" spans="1:5" ht="20.149999999999999" customHeight="1">
      <c r="A373" s="61" t="s">
        <v>42</v>
      </c>
      <c r="B373" s="62"/>
      <c r="C373" s="62"/>
      <c r="D373" s="60">
        <v>0</v>
      </c>
      <c r="E373" s="59"/>
    </row>
    <row r="374" spans="1:5" ht="20.149999999999999" customHeight="1">
      <c r="A374" s="61" t="s">
        <v>265</v>
      </c>
      <c r="B374" s="62"/>
      <c r="C374" s="62"/>
      <c r="D374" s="60">
        <v>0</v>
      </c>
      <c r="E374" s="59"/>
    </row>
    <row r="375" spans="1:5" ht="20.149999999999999" customHeight="1">
      <c r="A375" s="63" t="s">
        <v>266</v>
      </c>
      <c r="B375" s="62"/>
      <c r="C375" s="62"/>
      <c r="D375" s="60">
        <v>0</v>
      </c>
      <c r="E375" s="59"/>
    </row>
    <row r="376" spans="1:5" ht="20.149999999999999" customHeight="1">
      <c r="A376" s="63" t="s">
        <v>267</v>
      </c>
      <c r="B376" s="62"/>
      <c r="C376" s="62"/>
      <c r="D376" s="60">
        <v>0</v>
      </c>
      <c r="E376" s="59"/>
    </row>
    <row r="377" spans="1:5" ht="20.149999999999999" customHeight="1">
      <c r="A377" s="63" t="s">
        <v>81</v>
      </c>
      <c r="B377" s="62"/>
      <c r="C377" s="62"/>
      <c r="D377" s="60">
        <v>0</v>
      </c>
      <c r="E377" s="59"/>
    </row>
    <row r="378" spans="1:5" ht="20.149999999999999" customHeight="1">
      <c r="A378" s="59" t="s">
        <v>49</v>
      </c>
      <c r="B378" s="62"/>
      <c r="C378" s="62"/>
      <c r="D378" s="60">
        <v>0</v>
      </c>
      <c r="E378" s="59"/>
    </row>
    <row r="379" spans="1:5" ht="20.149999999999999" customHeight="1">
      <c r="A379" s="61" t="s">
        <v>268</v>
      </c>
      <c r="B379" s="62"/>
      <c r="C379" s="62"/>
      <c r="D379" s="60">
        <v>0</v>
      </c>
      <c r="E379" s="59"/>
    </row>
    <row r="380" spans="1:5" ht="20.149999999999999" customHeight="1">
      <c r="A380" s="61" t="s">
        <v>269</v>
      </c>
      <c r="B380" s="60">
        <f>SUM(B381:B387)</f>
        <v>0</v>
      </c>
      <c r="C380" s="60">
        <f>SUM(C381:C387)</f>
        <v>0</v>
      </c>
      <c r="D380" s="60">
        <f>SUM(D381:D387)</f>
        <v>0</v>
      </c>
      <c r="E380" s="59"/>
    </row>
    <row r="381" spans="1:5" ht="20.149999999999999" customHeight="1">
      <c r="A381" s="61" t="s">
        <v>40</v>
      </c>
      <c r="B381" s="62"/>
      <c r="C381" s="62"/>
      <c r="D381" s="60">
        <v>0</v>
      </c>
      <c r="E381" s="59"/>
    </row>
    <row r="382" spans="1:5" ht="20.149999999999999" customHeight="1">
      <c r="A382" s="61" t="s">
        <v>41</v>
      </c>
      <c r="B382" s="62"/>
      <c r="C382" s="62"/>
      <c r="D382" s="60">
        <v>0</v>
      </c>
      <c r="E382" s="59"/>
    </row>
    <row r="383" spans="1:5" ht="20.149999999999999" customHeight="1">
      <c r="A383" s="63" t="s">
        <v>42</v>
      </c>
      <c r="B383" s="62"/>
      <c r="C383" s="62"/>
      <c r="D383" s="60">
        <v>0</v>
      </c>
      <c r="E383" s="59"/>
    </row>
    <row r="384" spans="1:5" ht="20.149999999999999" customHeight="1">
      <c r="A384" s="63" t="s">
        <v>270</v>
      </c>
      <c r="B384" s="62"/>
      <c r="C384" s="62"/>
      <c r="D384" s="60">
        <v>0</v>
      </c>
      <c r="E384" s="59"/>
    </row>
    <row r="385" spans="1:5" ht="20.149999999999999" customHeight="1">
      <c r="A385" s="63" t="s">
        <v>271</v>
      </c>
      <c r="B385" s="62"/>
      <c r="C385" s="62"/>
      <c r="D385" s="60">
        <v>0</v>
      </c>
      <c r="E385" s="59"/>
    </row>
    <row r="386" spans="1:5" ht="20.149999999999999" customHeight="1">
      <c r="A386" s="63" t="s">
        <v>49</v>
      </c>
      <c r="B386" s="62"/>
      <c r="C386" s="62"/>
      <c r="D386" s="60">
        <v>0</v>
      </c>
      <c r="E386" s="59"/>
    </row>
    <row r="387" spans="1:5" ht="20.149999999999999" customHeight="1">
      <c r="A387" s="59" t="s">
        <v>272</v>
      </c>
      <c r="B387" s="62"/>
      <c r="C387" s="62"/>
      <c r="D387" s="60">
        <v>0</v>
      </c>
      <c r="E387" s="59"/>
    </row>
    <row r="388" spans="1:5" ht="20.149999999999999" customHeight="1">
      <c r="A388" s="61" t="s">
        <v>273</v>
      </c>
      <c r="B388" s="60">
        <f>SUM(B389:B393)</f>
        <v>0</v>
      </c>
      <c r="C388" s="60">
        <f>SUM(C389:C393)</f>
        <v>0</v>
      </c>
      <c r="D388" s="60">
        <f>SUM(D389:D393)</f>
        <v>0</v>
      </c>
      <c r="E388" s="59"/>
    </row>
    <row r="389" spans="1:5" ht="20.149999999999999" customHeight="1">
      <c r="A389" s="61" t="s">
        <v>40</v>
      </c>
      <c r="B389" s="62"/>
      <c r="C389" s="62"/>
      <c r="D389" s="60">
        <v>0</v>
      </c>
      <c r="E389" s="59"/>
    </row>
    <row r="390" spans="1:5" ht="20.149999999999999" customHeight="1">
      <c r="A390" s="61" t="s">
        <v>41</v>
      </c>
      <c r="B390" s="62"/>
      <c r="C390" s="62"/>
      <c r="D390" s="60">
        <v>0</v>
      </c>
      <c r="E390" s="59"/>
    </row>
    <row r="391" spans="1:5" ht="20.149999999999999" customHeight="1">
      <c r="A391" s="59" t="s">
        <v>81</v>
      </c>
      <c r="B391" s="62"/>
      <c r="C391" s="62"/>
      <c r="D391" s="60">
        <v>0</v>
      </c>
      <c r="E391" s="59"/>
    </row>
    <row r="392" spans="1:5" ht="20.149999999999999" customHeight="1">
      <c r="A392" s="63" t="s">
        <v>274</v>
      </c>
      <c r="B392" s="62"/>
      <c r="C392" s="62"/>
      <c r="D392" s="60">
        <v>0</v>
      </c>
      <c r="E392" s="59"/>
    </row>
    <row r="393" spans="1:5" ht="20.149999999999999" customHeight="1">
      <c r="A393" s="61" t="s">
        <v>275</v>
      </c>
      <c r="B393" s="62"/>
      <c r="C393" s="62"/>
      <c r="D393" s="60">
        <v>0</v>
      </c>
      <c r="E393" s="59"/>
    </row>
    <row r="394" spans="1:5" ht="20.149999999999999" customHeight="1">
      <c r="A394" s="61" t="s">
        <v>276</v>
      </c>
      <c r="B394" s="60">
        <f>B395</f>
        <v>43</v>
      </c>
      <c r="C394" s="60">
        <f>C395</f>
        <v>43</v>
      </c>
      <c r="D394" s="60">
        <f>D395</f>
        <v>43</v>
      </c>
      <c r="E394" s="59"/>
    </row>
    <row r="395" spans="1:5" ht="20.149999999999999" customHeight="1">
      <c r="A395" s="61" t="s">
        <v>277</v>
      </c>
      <c r="B395" s="62">
        <v>43</v>
      </c>
      <c r="C395" s="62">
        <v>43</v>
      </c>
      <c r="D395" s="60">
        <v>43</v>
      </c>
      <c r="E395" s="59"/>
    </row>
    <row r="396" spans="1:5" ht="20.149999999999999" customHeight="1">
      <c r="A396" s="63" t="s">
        <v>278</v>
      </c>
      <c r="B396" s="60">
        <f>SUM(B397,B402,B411,B418,B424,B428,B432,B436,B442,B449)</f>
        <v>38890</v>
      </c>
      <c r="C396" s="60">
        <f>SUM(C397,C402,C411,C418,C424,C428,C432,C436,C442,C449)</f>
        <v>41071</v>
      </c>
      <c r="D396" s="60">
        <f>SUM(D397,D402,D411,D418,D424,D428,D432,D436,D442,D449)</f>
        <v>47718</v>
      </c>
      <c r="E396" s="59"/>
    </row>
    <row r="397" spans="1:5" ht="20.149999999999999" customHeight="1">
      <c r="A397" s="61" t="s">
        <v>279</v>
      </c>
      <c r="B397" s="60">
        <f>SUM(B398:B401)</f>
        <v>3470</v>
      </c>
      <c r="C397" s="60">
        <f>SUM(C398:C401)</f>
        <v>3470</v>
      </c>
      <c r="D397" s="60">
        <f>SUM(D398:D401)</f>
        <v>1111</v>
      </c>
      <c r="E397" s="59"/>
    </row>
    <row r="398" spans="1:5" ht="20.149999999999999" customHeight="1">
      <c r="A398" s="61" t="s">
        <v>40</v>
      </c>
      <c r="B398" s="62">
        <v>2580</v>
      </c>
      <c r="C398" s="62">
        <v>2580</v>
      </c>
      <c r="D398" s="60">
        <v>221</v>
      </c>
      <c r="E398" s="59"/>
    </row>
    <row r="399" spans="1:5" ht="20.149999999999999" customHeight="1">
      <c r="A399" s="61" t="s">
        <v>41</v>
      </c>
      <c r="B399" s="62">
        <v>155</v>
      </c>
      <c r="C399" s="62">
        <v>155</v>
      </c>
      <c r="D399" s="60">
        <v>155</v>
      </c>
      <c r="E399" s="59"/>
    </row>
    <row r="400" spans="1:5" ht="20.149999999999999" customHeight="1">
      <c r="A400" s="63" t="s">
        <v>42</v>
      </c>
      <c r="B400" s="62"/>
      <c r="C400" s="62"/>
      <c r="D400" s="60">
        <v>0</v>
      </c>
      <c r="E400" s="59"/>
    </row>
    <row r="401" spans="1:5" ht="20.149999999999999" customHeight="1">
      <c r="A401" s="63" t="s">
        <v>280</v>
      </c>
      <c r="B401" s="62">
        <v>735</v>
      </c>
      <c r="C401" s="62">
        <v>735</v>
      </c>
      <c r="D401" s="60">
        <v>735</v>
      </c>
      <c r="E401" s="59"/>
    </row>
    <row r="402" spans="1:5" ht="20.149999999999999" customHeight="1">
      <c r="A402" s="63" t="s">
        <v>281</v>
      </c>
      <c r="B402" s="60">
        <f>SUM(B403:B410)</f>
        <v>33452</v>
      </c>
      <c r="C402" s="60">
        <f>SUM(C403:C410)</f>
        <v>35620</v>
      </c>
      <c r="D402" s="60">
        <f>SUM(D403:D410)</f>
        <v>43757</v>
      </c>
      <c r="E402" s="59"/>
    </row>
    <row r="403" spans="1:5" ht="20.149999999999999" customHeight="1">
      <c r="A403" s="61" t="s">
        <v>282</v>
      </c>
      <c r="B403" s="62">
        <f>988+156</f>
        <v>1144</v>
      </c>
      <c r="C403" s="62">
        <f>1156</f>
        <v>1156</v>
      </c>
      <c r="D403" s="60">
        <v>2751</v>
      </c>
      <c r="E403" s="59"/>
    </row>
    <row r="404" spans="1:5" ht="20.149999999999999" customHeight="1">
      <c r="A404" s="61" t="s">
        <v>283</v>
      </c>
      <c r="B404" s="62">
        <f>16424+2500</f>
        <v>18924</v>
      </c>
      <c r="C404" s="62">
        <f>16704+2500+982</f>
        <v>20186</v>
      </c>
      <c r="D404" s="60">
        <v>23155</v>
      </c>
      <c r="E404" s="59"/>
    </row>
    <row r="405" spans="1:5" ht="20.149999999999999" customHeight="1">
      <c r="A405" s="61" t="s">
        <v>284</v>
      </c>
      <c r="B405" s="62">
        <f>9347+1500</f>
        <v>10847</v>
      </c>
      <c r="C405" s="62">
        <f>9501+1500+700</f>
        <v>11701</v>
      </c>
      <c r="D405" s="60">
        <v>12701</v>
      </c>
      <c r="E405" s="59"/>
    </row>
    <row r="406" spans="1:5" ht="20.149999999999999" customHeight="1">
      <c r="A406" s="61" t="s">
        <v>285</v>
      </c>
      <c r="B406" s="62">
        <v>2241</v>
      </c>
      <c r="C406" s="62">
        <v>2281</v>
      </c>
      <c r="D406" s="60">
        <v>3937</v>
      </c>
      <c r="E406" s="59"/>
    </row>
    <row r="407" spans="1:5" ht="20.149999999999999" customHeight="1">
      <c r="A407" s="61" t="s">
        <v>286</v>
      </c>
      <c r="B407" s="62">
        <v>31</v>
      </c>
      <c r="C407" s="62">
        <v>31</v>
      </c>
      <c r="D407" s="60">
        <v>31</v>
      </c>
      <c r="E407" s="59"/>
    </row>
    <row r="408" spans="1:5" ht="20.149999999999999" customHeight="1">
      <c r="A408" s="61" t="s">
        <v>287</v>
      </c>
      <c r="B408" s="62"/>
      <c r="C408" s="62"/>
      <c r="D408" s="60">
        <v>0</v>
      </c>
      <c r="E408" s="59"/>
    </row>
    <row r="409" spans="1:5" ht="20.149999999999999" customHeight="1">
      <c r="A409" s="61" t="s">
        <v>288</v>
      </c>
      <c r="B409" s="62"/>
      <c r="C409" s="62"/>
      <c r="D409" s="60">
        <v>0</v>
      </c>
      <c r="E409" s="59"/>
    </row>
    <row r="410" spans="1:5" ht="20.149999999999999" customHeight="1">
      <c r="A410" s="63" t="s">
        <v>289</v>
      </c>
      <c r="B410" s="62">
        <v>265</v>
      </c>
      <c r="C410" s="62">
        <v>265</v>
      </c>
      <c r="D410" s="60">
        <v>1182</v>
      </c>
      <c r="E410" s="59"/>
    </row>
    <row r="411" spans="1:5" ht="20.149999999999999" customHeight="1">
      <c r="A411" s="63" t="s">
        <v>290</v>
      </c>
      <c r="B411" s="60">
        <f>SUM(B412:B417)</f>
        <v>1133</v>
      </c>
      <c r="C411" s="60">
        <f>SUM(C412:C417)</f>
        <v>1133</v>
      </c>
      <c r="D411" s="60">
        <f>SUM(D412:D417)</f>
        <v>2402</v>
      </c>
      <c r="E411" s="59"/>
    </row>
    <row r="412" spans="1:5" ht="20.149999999999999" customHeight="1">
      <c r="A412" s="63" t="s">
        <v>291</v>
      </c>
      <c r="B412" s="62">
        <v>594</v>
      </c>
      <c r="C412" s="62">
        <v>594</v>
      </c>
      <c r="D412" s="60">
        <v>594</v>
      </c>
      <c r="E412" s="59"/>
    </row>
    <row r="413" spans="1:5" ht="20.149999999999999" customHeight="1">
      <c r="A413" s="59" t="s">
        <v>292</v>
      </c>
      <c r="B413" s="62">
        <v>408</v>
      </c>
      <c r="C413" s="62">
        <v>408</v>
      </c>
      <c r="D413" s="60">
        <v>1677</v>
      </c>
      <c r="E413" s="59"/>
    </row>
    <row r="414" spans="1:5" ht="20.149999999999999" customHeight="1">
      <c r="A414" s="61" t="s">
        <v>293</v>
      </c>
      <c r="B414" s="62">
        <v>16</v>
      </c>
      <c r="C414" s="62">
        <v>16</v>
      </c>
      <c r="D414" s="60">
        <v>16</v>
      </c>
      <c r="E414" s="59"/>
    </row>
    <row r="415" spans="1:5" ht="20.149999999999999" customHeight="1">
      <c r="A415" s="61" t="s">
        <v>294</v>
      </c>
      <c r="B415" s="62"/>
      <c r="C415" s="62"/>
      <c r="D415" s="60">
        <v>0</v>
      </c>
      <c r="E415" s="59"/>
    </row>
    <row r="416" spans="1:5" ht="20.149999999999999" customHeight="1">
      <c r="A416" s="61" t="s">
        <v>295</v>
      </c>
      <c r="B416" s="62"/>
      <c r="C416" s="62"/>
      <c r="D416" s="60">
        <v>0</v>
      </c>
      <c r="E416" s="59"/>
    </row>
    <row r="417" spans="1:5" ht="20.149999999999999" customHeight="1">
      <c r="A417" s="63" t="s">
        <v>296</v>
      </c>
      <c r="B417" s="62">
        <v>115</v>
      </c>
      <c r="C417" s="62">
        <v>115</v>
      </c>
      <c r="D417" s="60">
        <v>115</v>
      </c>
      <c r="E417" s="59"/>
    </row>
    <row r="418" spans="1:5" ht="20.149999999999999" customHeight="1">
      <c r="A418" s="63" t="s">
        <v>297</v>
      </c>
      <c r="B418" s="60">
        <f>SUM(B419:B423)</f>
        <v>2</v>
      </c>
      <c r="C418" s="60">
        <f>SUM(C419:C423)</f>
        <v>2</v>
      </c>
      <c r="D418" s="60">
        <f>SUM(D419:D423)</f>
        <v>2</v>
      </c>
      <c r="E418" s="59"/>
    </row>
    <row r="419" spans="1:5" ht="20.149999999999999" customHeight="1">
      <c r="A419" s="63" t="s">
        <v>298</v>
      </c>
      <c r="B419" s="62"/>
      <c r="C419" s="62"/>
      <c r="D419" s="60">
        <v>0</v>
      </c>
      <c r="E419" s="59"/>
    </row>
    <row r="420" spans="1:5" ht="20.149999999999999" customHeight="1">
      <c r="A420" s="61" t="s">
        <v>299</v>
      </c>
      <c r="B420" s="62"/>
      <c r="C420" s="62"/>
      <c r="D420" s="60">
        <v>0</v>
      </c>
      <c r="E420" s="59"/>
    </row>
    <row r="421" spans="1:5" ht="20.149999999999999" customHeight="1">
      <c r="A421" s="61" t="s">
        <v>300</v>
      </c>
      <c r="B421" s="62"/>
      <c r="C421" s="62"/>
      <c r="D421" s="60">
        <v>0</v>
      </c>
      <c r="E421" s="59"/>
    </row>
    <row r="422" spans="1:5" ht="20.149999999999999" customHeight="1">
      <c r="A422" s="61" t="s">
        <v>301</v>
      </c>
      <c r="B422" s="62"/>
      <c r="C422" s="62"/>
      <c r="D422" s="60">
        <v>0</v>
      </c>
      <c r="E422" s="59"/>
    </row>
    <row r="423" spans="1:5" ht="20.149999999999999" customHeight="1">
      <c r="A423" s="63" t="s">
        <v>302</v>
      </c>
      <c r="B423" s="62">
        <v>2</v>
      </c>
      <c r="C423" s="62">
        <v>2</v>
      </c>
      <c r="D423" s="60">
        <v>2</v>
      </c>
      <c r="E423" s="59"/>
    </row>
    <row r="424" spans="1:5" ht="20.149999999999999" customHeight="1">
      <c r="A424" s="63" t="s">
        <v>303</v>
      </c>
      <c r="B424" s="60">
        <f>SUM(B425:B427)</f>
        <v>0</v>
      </c>
      <c r="C424" s="60">
        <f>SUM(C425:C427)</f>
        <v>0</v>
      </c>
      <c r="D424" s="60">
        <f>SUM(D425:D427)</f>
        <v>0</v>
      </c>
      <c r="E424" s="59"/>
    </row>
    <row r="425" spans="1:5" ht="20.149999999999999" customHeight="1">
      <c r="A425" s="63" t="s">
        <v>304</v>
      </c>
      <c r="B425" s="62"/>
      <c r="C425" s="62"/>
      <c r="D425" s="60">
        <v>0</v>
      </c>
      <c r="E425" s="59"/>
    </row>
    <row r="426" spans="1:5" ht="20.149999999999999" customHeight="1">
      <c r="A426" s="59" t="s">
        <v>305</v>
      </c>
      <c r="B426" s="62"/>
      <c r="C426" s="62"/>
      <c r="D426" s="60">
        <v>0</v>
      </c>
      <c r="E426" s="59"/>
    </row>
    <row r="427" spans="1:5" ht="20.149999999999999" customHeight="1">
      <c r="A427" s="61" t="s">
        <v>306</v>
      </c>
      <c r="B427" s="62"/>
      <c r="C427" s="62"/>
      <c r="D427" s="60">
        <v>0</v>
      </c>
      <c r="E427" s="59"/>
    </row>
    <row r="428" spans="1:5" ht="20.149999999999999" customHeight="1">
      <c r="A428" s="61" t="s">
        <v>307</v>
      </c>
      <c r="B428" s="60">
        <f>SUM(B429:B431)</f>
        <v>0</v>
      </c>
      <c r="C428" s="60">
        <f>SUM(C429:C431)</f>
        <v>0</v>
      </c>
      <c r="D428" s="60">
        <f>SUM(D429:D431)</f>
        <v>0</v>
      </c>
      <c r="E428" s="59"/>
    </row>
    <row r="429" spans="1:5" ht="20.149999999999999" customHeight="1">
      <c r="A429" s="61" t="s">
        <v>308</v>
      </c>
      <c r="B429" s="62"/>
      <c r="C429" s="62"/>
      <c r="D429" s="60">
        <v>0</v>
      </c>
      <c r="E429" s="59"/>
    </row>
    <row r="430" spans="1:5" ht="20.149999999999999" customHeight="1">
      <c r="A430" s="63" t="s">
        <v>309</v>
      </c>
      <c r="B430" s="62"/>
      <c r="C430" s="62"/>
      <c r="D430" s="60">
        <v>0</v>
      </c>
      <c r="E430" s="59"/>
    </row>
    <row r="431" spans="1:5" ht="20.149999999999999" customHeight="1">
      <c r="A431" s="63" t="s">
        <v>310</v>
      </c>
      <c r="B431" s="62"/>
      <c r="C431" s="62"/>
      <c r="D431" s="60">
        <v>0</v>
      </c>
      <c r="E431" s="59"/>
    </row>
    <row r="432" spans="1:5" ht="20.149999999999999" customHeight="1">
      <c r="A432" s="63" t="s">
        <v>311</v>
      </c>
      <c r="B432" s="60">
        <f>SUM(B433:B435)</f>
        <v>68</v>
      </c>
      <c r="C432" s="60">
        <f>SUM(C433:C435)</f>
        <v>68</v>
      </c>
      <c r="D432" s="60">
        <f>SUM(D433:D435)</f>
        <v>79</v>
      </c>
      <c r="E432" s="59"/>
    </row>
    <row r="433" spans="1:5" ht="20.149999999999999" customHeight="1">
      <c r="A433" s="61" t="s">
        <v>312</v>
      </c>
      <c r="B433" s="62">
        <v>68</v>
      </c>
      <c r="C433" s="62">
        <v>68</v>
      </c>
      <c r="D433" s="60">
        <v>79</v>
      </c>
      <c r="E433" s="59"/>
    </row>
    <row r="434" spans="1:5" ht="19.5" customHeight="1">
      <c r="A434" s="61" t="s">
        <v>313</v>
      </c>
      <c r="B434" s="62"/>
      <c r="C434" s="62"/>
      <c r="D434" s="60">
        <v>0</v>
      </c>
      <c r="E434" s="59"/>
    </row>
    <row r="435" spans="1:5" ht="20.149999999999999" customHeight="1">
      <c r="A435" s="61" t="s">
        <v>314</v>
      </c>
      <c r="B435" s="62"/>
      <c r="C435" s="62"/>
      <c r="D435" s="60">
        <v>0</v>
      </c>
      <c r="E435" s="59"/>
    </row>
    <row r="436" spans="1:5" ht="20.149999999999999" customHeight="1">
      <c r="A436" s="61" t="s">
        <v>315</v>
      </c>
      <c r="B436" s="60">
        <f>SUM(B437:B441)</f>
        <v>161</v>
      </c>
      <c r="C436" s="60">
        <f>SUM(C437:C441)</f>
        <v>174</v>
      </c>
      <c r="D436" s="60">
        <f>SUM(D437:D441)</f>
        <v>157</v>
      </c>
      <c r="E436" s="59"/>
    </row>
    <row r="437" spans="1:5" ht="20.149999999999999" customHeight="1">
      <c r="A437" s="61" t="s">
        <v>316</v>
      </c>
      <c r="B437" s="62"/>
      <c r="C437" s="62"/>
      <c r="D437" s="60">
        <v>146</v>
      </c>
      <c r="E437" s="59"/>
    </row>
    <row r="438" spans="1:5" ht="20.149999999999999" customHeight="1">
      <c r="A438" s="63" t="s">
        <v>317</v>
      </c>
      <c r="B438" s="62">
        <v>120</v>
      </c>
      <c r="C438" s="62">
        <v>133</v>
      </c>
      <c r="D438" s="60">
        <v>0</v>
      </c>
      <c r="E438" s="59"/>
    </row>
    <row r="439" spans="1:5" ht="20.149999999999999" customHeight="1">
      <c r="A439" s="63" t="s">
        <v>318</v>
      </c>
      <c r="B439" s="62">
        <v>30</v>
      </c>
      <c r="C439" s="62">
        <v>30</v>
      </c>
      <c r="D439" s="60">
        <v>0</v>
      </c>
      <c r="E439" s="59"/>
    </row>
    <row r="440" spans="1:5" ht="20.149999999999999" customHeight="1">
      <c r="A440" s="63" t="s">
        <v>319</v>
      </c>
      <c r="B440" s="62"/>
      <c r="C440" s="62"/>
      <c r="D440" s="60">
        <v>0</v>
      </c>
      <c r="E440" s="59"/>
    </row>
    <row r="441" spans="1:5" ht="20.149999999999999" customHeight="1">
      <c r="A441" s="59" t="s">
        <v>320</v>
      </c>
      <c r="B441" s="62">
        <v>11</v>
      </c>
      <c r="C441" s="62">
        <v>11</v>
      </c>
      <c r="D441" s="60">
        <v>11</v>
      </c>
      <c r="E441" s="59"/>
    </row>
    <row r="442" spans="1:5" ht="20.149999999999999" customHeight="1">
      <c r="A442" s="61" t="s">
        <v>321</v>
      </c>
      <c r="B442" s="60">
        <f>SUM(B443:B448)</f>
        <v>290</v>
      </c>
      <c r="C442" s="60">
        <f>SUM(C443:C448)</f>
        <v>290</v>
      </c>
      <c r="D442" s="60">
        <f>SUM(D443:D448)</f>
        <v>210</v>
      </c>
      <c r="E442" s="59"/>
    </row>
    <row r="443" spans="1:5" ht="20.149999999999999" customHeight="1">
      <c r="A443" s="61" t="s">
        <v>322</v>
      </c>
      <c r="B443" s="62">
        <v>80</v>
      </c>
      <c r="C443" s="62">
        <v>80</v>
      </c>
      <c r="D443" s="60">
        <v>0</v>
      </c>
      <c r="E443" s="59"/>
    </row>
    <row r="444" spans="1:5" ht="20.149999999999999" customHeight="1">
      <c r="A444" s="61" t="s">
        <v>323</v>
      </c>
      <c r="B444" s="62"/>
      <c r="C444" s="62"/>
      <c r="D444" s="60">
        <v>0</v>
      </c>
      <c r="E444" s="59"/>
    </row>
    <row r="445" spans="1:5" ht="20.149999999999999" customHeight="1">
      <c r="A445" s="59" t="s">
        <v>324</v>
      </c>
      <c r="B445" s="62"/>
      <c r="C445" s="62"/>
      <c r="D445" s="60">
        <v>0</v>
      </c>
      <c r="E445" s="59"/>
    </row>
    <row r="446" spans="1:5" ht="20.149999999999999" customHeight="1">
      <c r="A446" s="63" t="s">
        <v>325</v>
      </c>
      <c r="B446" s="62"/>
      <c r="C446" s="62"/>
      <c r="D446" s="60">
        <v>0</v>
      </c>
      <c r="E446" s="59"/>
    </row>
    <row r="447" spans="1:5" ht="20.149999999999999" customHeight="1">
      <c r="A447" s="61" t="s">
        <v>326</v>
      </c>
      <c r="B447" s="62"/>
      <c r="C447" s="62"/>
      <c r="D447" s="60">
        <v>0</v>
      </c>
      <c r="E447" s="59"/>
    </row>
    <row r="448" spans="1:5" ht="20.149999999999999" customHeight="1">
      <c r="A448" s="61" t="s">
        <v>327</v>
      </c>
      <c r="B448" s="62">
        <v>210</v>
      </c>
      <c r="C448" s="62">
        <v>210</v>
      </c>
      <c r="D448" s="60">
        <v>210</v>
      </c>
      <c r="E448" s="59"/>
    </row>
    <row r="449" spans="1:5" ht="20.149999999999999" customHeight="1">
      <c r="A449" s="61" t="s">
        <v>328</v>
      </c>
      <c r="B449" s="60">
        <f>B450</f>
        <v>314</v>
      </c>
      <c r="C449" s="60">
        <f>C450</f>
        <v>314</v>
      </c>
      <c r="D449" s="60">
        <f>D450</f>
        <v>0</v>
      </c>
      <c r="E449" s="59"/>
    </row>
    <row r="450" spans="1:5" ht="20.149999999999999" customHeight="1">
      <c r="A450" s="63" t="s">
        <v>329</v>
      </c>
      <c r="B450" s="62">
        <v>314</v>
      </c>
      <c r="C450" s="62">
        <v>314</v>
      </c>
      <c r="D450" s="60">
        <v>0</v>
      </c>
      <c r="E450" s="59"/>
    </row>
    <row r="451" spans="1:5" ht="20.149999999999999" customHeight="1">
      <c r="A451" s="61" t="s">
        <v>330</v>
      </c>
      <c r="B451" s="60">
        <f>SUM(B452,B457,B466,B472,B478,B483,B488,B495,B499,B502)</f>
        <v>1977</v>
      </c>
      <c r="C451" s="60">
        <f>SUM(C452,C457,C466,C472,C478,C483,C488,C495,C499,C502)</f>
        <v>3058</v>
      </c>
      <c r="D451" s="60">
        <f>SUM(D452,D457,D466,D472,D478,D483,D488,D495,D499,D502)</f>
        <v>5951</v>
      </c>
      <c r="E451" s="59"/>
    </row>
    <row r="452" spans="1:5" ht="20.149999999999999" customHeight="1">
      <c r="A452" s="61" t="s">
        <v>331</v>
      </c>
      <c r="B452" s="60">
        <f>SUM(B453:B456)</f>
        <v>89</v>
      </c>
      <c r="C452" s="60">
        <f>SUM(C453:C456)</f>
        <v>95</v>
      </c>
      <c r="D452" s="60">
        <f>SUM(D453:D456)</f>
        <v>53</v>
      </c>
      <c r="E452" s="59"/>
    </row>
    <row r="453" spans="1:5" ht="20.149999999999999" customHeight="1">
      <c r="A453" s="61" t="s">
        <v>40</v>
      </c>
      <c r="B453" s="62">
        <v>83</v>
      </c>
      <c r="C453" s="62">
        <v>89</v>
      </c>
      <c r="D453" s="60">
        <v>47</v>
      </c>
      <c r="E453" s="59"/>
    </row>
    <row r="454" spans="1:5" ht="20.149999999999999" customHeight="1">
      <c r="A454" s="59" t="s">
        <v>41</v>
      </c>
      <c r="B454" s="62">
        <v>1</v>
      </c>
      <c r="C454" s="62">
        <v>1</v>
      </c>
      <c r="D454" s="60">
        <v>1</v>
      </c>
      <c r="E454" s="59"/>
    </row>
    <row r="455" spans="1:5" ht="20.149999999999999" customHeight="1">
      <c r="A455" s="61" t="s">
        <v>42</v>
      </c>
      <c r="B455" s="62"/>
      <c r="C455" s="62"/>
      <c r="D455" s="60">
        <v>0</v>
      </c>
      <c r="E455" s="59"/>
    </row>
    <row r="456" spans="1:5" ht="20.149999999999999" customHeight="1">
      <c r="A456" s="61" t="s">
        <v>332</v>
      </c>
      <c r="B456" s="62">
        <v>5</v>
      </c>
      <c r="C456" s="62">
        <v>5</v>
      </c>
      <c r="D456" s="60">
        <v>5</v>
      </c>
      <c r="E456" s="59"/>
    </row>
    <row r="457" spans="1:5" ht="20.149999999999999" customHeight="1">
      <c r="A457" s="61" t="s">
        <v>333</v>
      </c>
      <c r="B457" s="60">
        <f>SUM(B458:B465)</f>
        <v>0</v>
      </c>
      <c r="C457" s="60">
        <f>SUM(C458:C465)</f>
        <v>0</v>
      </c>
      <c r="D457" s="60">
        <f>SUM(D458:D465)</f>
        <v>0</v>
      </c>
      <c r="E457" s="59"/>
    </row>
    <row r="458" spans="1:5" ht="20.149999999999999" customHeight="1">
      <c r="A458" s="63" t="s">
        <v>334</v>
      </c>
      <c r="B458" s="62"/>
      <c r="C458" s="62"/>
      <c r="D458" s="60">
        <v>0</v>
      </c>
      <c r="E458" s="59"/>
    </row>
    <row r="459" spans="1:5" ht="20.149999999999999" customHeight="1">
      <c r="A459" s="63" t="s">
        <v>335</v>
      </c>
      <c r="B459" s="62"/>
      <c r="C459" s="62"/>
      <c r="D459" s="60">
        <v>0</v>
      </c>
      <c r="E459" s="59"/>
    </row>
    <row r="460" spans="1:5" ht="20.149999999999999" customHeight="1">
      <c r="A460" s="63" t="s">
        <v>336</v>
      </c>
      <c r="B460" s="62"/>
      <c r="C460" s="62"/>
      <c r="D460" s="60">
        <v>0</v>
      </c>
      <c r="E460" s="59"/>
    </row>
    <row r="461" spans="1:5" ht="20.149999999999999" customHeight="1">
      <c r="A461" s="61" t="s">
        <v>337</v>
      </c>
      <c r="B461" s="62"/>
      <c r="C461" s="62"/>
      <c r="D461" s="60">
        <v>0</v>
      </c>
      <c r="E461" s="59"/>
    </row>
    <row r="462" spans="1:5" ht="20.149999999999999" customHeight="1">
      <c r="A462" s="61" t="s">
        <v>338</v>
      </c>
      <c r="B462" s="62"/>
      <c r="C462" s="62"/>
      <c r="D462" s="60">
        <v>0</v>
      </c>
      <c r="E462" s="59"/>
    </row>
    <row r="463" spans="1:5" ht="20.149999999999999" customHeight="1">
      <c r="A463" s="61" t="s">
        <v>339</v>
      </c>
      <c r="B463" s="62"/>
      <c r="C463" s="62"/>
      <c r="D463" s="60">
        <v>0</v>
      </c>
      <c r="E463" s="59"/>
    </row>
    <row r="464" spans="1:5" ht="20.149999999999999" customHeight="1">
      <c r="A464" s="63" t="s">
        <v>340</v>
      </c>
      <c r="B464" s="62"/>
      <c r="C464" s="62"/>
      <c r="D464" s="60">
        <v>0</v>
      </c>
      <c r="E464" s="59"/>
    </row>
    <row r="465" spans="1:5" ht="20.149999999999999" customHeight="1">
      <c r="A465" s="63" t="s">
        <v>341</v>
      </c>
      <c r="B465" s="62"/>
      <c r="C465" s="62"/>
      <c r="D465" s="60">
        <v>0</v>
      </c>
      <c r="E465" s="59"/>
    </row>
    <row r="466" spans="1:5" ht="20.149999999999999" customHeight="1">
      <c r="A466" s="63" t="s">
        <v>342</v>
      </c>
      <c r="B466" s="60">
        <f>SUM(B467:B471)</f>
        <v>0</v>
      </c>
      <c r="C466" s="60">
        <f>SUM(C467:C471)</f>
        <v>0</v>
      </c>
      <c r="D466" s="60">
        <f>SUM(D467:D471)</f>
        <v>0</v>
      </c>
      <c r="E466" s="59"/>
    </row>
    <row r="467" spans="1:5" ht="20.149999999999999" customHeight="1">
      <c r="A467" s="59" t="s">
        <v>334</v>
      </c>
      <c r="B467" s="62"/>
      <c r="C467" s="62"/>
      <c r="D467" s="60">
        <v>0</v>
      </c>
      <c r="E467" s="59"/>
    </row>
    <row r="468" spans="1:5" ht="20.149999999999999" customHeight="1">
      <c r="A468" s="61" t="s">
        <v>343</v>
      </c>
      <c r="B468" s="62"/>
      <c r="C468" s="62"/>
      <c r="D468" s="60">
        <v>0</v>
      </c>
      <c r="E468" s="59"/>
    </row>
    <row r="469" spans="1:5" ht="20.149999999999999" customHeight="1">
      <c r="A469" s="61" t="s">
        <v>344</v>
      </c>
      <c r="B469" s="62"/>
      <c r="C469" s="62"/>
      <c r="D469" s="60">
        <v>0</v>
      </c>
      <c r="E469" s="59"/>
    </row>
    <row r="470" spans="1:5" ht="20.149999999999999" customHeight="1">
      <c r="A470" s="61" t="s">
        <v>345</v>
      </c>
      <c r="B470" s="62"/>
      <c r="C470" s="62"/>
      <c r="D470" s="60">
        <v>0</v>
      </c>
      <c r="E470" s="59"/>
    </row>
    <row r="471" spans="1:5" ht="20.149999999999999" customHeight="1">
      <c r="A471" s="63" t="s">
        <v>346</v>
      </c>
      <c r="B471" s="62"/>
      <c r="C471" s="62"/>
      <c r="D471" s="60">
        <v>0</v>
      </c>
      <c r="E471" s="59"/>
    </row>
    <row r="472" spans="1:5" ht="20.149999999999999" customHeight="1">
      <c r="A472" s="63" t="s">
        <v>347</v>
      </c>
      <c r="B472" s="60">
        <f>SUM(B473:B477)</f>
        <v>250</v>
      </c>
      <c r="C472" s="60">
        <f>SUM(C473:C477)</f>
        <v>99</v>
      </c>
      <c r="D472" s="60">
        <f>SUM(D473:D477)</f>
        <v>2195</v>
      </c>
      <c r="E472" s="59"/>
    </row>
    <row r="473" spans="1:5" ht="20.149999999999999" customHeight="1">
      <c r="A473" s="63" t="s">
        <v>334</v>
      </c>
      <c r="B473" s="62"/>
      <c r="C473" s="62"/>
      <c r="D473" s="60">
        <v>0</v>
      </c>
      <c r="E473" s="59"/>
    </row>
    <row r="474" spans="1:5" ht="20.149999999999999" customHeight="1">
      <c r="A474" s="61" t="s">
        <v>348</v>
      </c>
      <c r="B474" s="62">
        <v>212</v>
      </c>
      <c r="C474" s="62">
        <v>61</v>
      </c>
      <c r="D474" s="60">
        <v>0</v>
      </c>
      <c r="E474" s="59"/>
    </row>
    <row r="475" spans="1:5" ht="20.149999999999999" customHeight="1">
      <c r="A475" s="61" t="s">
        <v>349</v>
      </c>
      <c r="B475" s="62"/>
      <c r="C475" s="62"/>
      <c r="D475" s="60">
        <v>2013</v>
      </c>
      <c r="E475" s="59"/>
    </row>
    <row r="476" spans="1:5" ht="20.149999999999999" customHeight="1">
      <c r="A476" s="61" t="s">
        <v>350</v>
      </c>
      <c r="B476" s="62"/>
      <c r="C476" s="62"/>
      <c r="D476" s="60">
        <v>0</v>
      </c>
      <c r="E476" s="59"/>
    </row>
    <row r="477" spans="1:5" ht="20.149999999999999" customHeight="1">
      <c r="A477" s="63" t="s">
        <v>351</v>
      </c>
      <c r="B477" s="62">
        <v>38</v>
      </c>
      <c r="C477" s="62">
        <v>38</v>
      </c>
      <c r="D477" s="60">
        <v>182</v>
      </c>
      <c r="E477" s="59"/>
    </row>
    <row r="478" spans="1:5" ht="20.149999999999999" customHeight="1">
      <c r="A478" s="63" t="s">
        <v>352</v>
      </c>
      <c r="B478" s="60">
        <f>SUM(B479:B482)</f>
        <v>15</v>
      </c>
      <c r="C478" s="60">
        <f>SUM(C479:C482)</f>
        <v>15</v>
      </c>
      <c r="D478" s="60">
        <f>SUM(D479:D482)</f>
        <v>0</v>
      </c>
      <c r="E478" s="59"/>
    </row>
    <row r="479" spans="1:5" ht="20.149999999999999" customHeight="1">
      <c r="A479" s="63" t="s">
        <v>334</v>
      </c>
      <c r="B479" s="62"/>
      <c r="C479" s="62"/>
      <c r="D479" s="60">
        <v>0</v>
      </c>
      <c r="E479" s="59"/>
    </row>
    <row r="480" spans="1:5" ht="20.149999999999999" customHeight="1">
      <c r="A480" s="59" t="s">
        <v>353</v>
      </c>
      <c r="B480" s="62"/>
      <c r="C480" s="62"/>
      <c r="D480" s="60">
        <v>0</v>
      </c>
      <c r="E480" s="59"/>
    </row>
    <row r="481" spans="1:5" ht="20.149999999999999" customHeight="1">
      <c r="A481" s="61" t="s">
        <v>354</v>
      </c>
      <c r="B481" s="62">
        <v>15</v>
      </c>
      <c r="C481" s="62">
        <v>15</v>
      </c>
      <c r="D481" s="60">
        <v>0</v>
      </c>
      <c r="E481" s="59"/>
    </row>
    <row r="482" spans="1:5" ht="20.149999999999999" customHeight="1">
      <c r="A482" s="61" t="s">
        <v>355</v>
      </c>
      <c r="B482" s="62"/>
      <c r="C482" s="62"/>
      <c r="D482" s="60">
        <v>0</v>
      </c>
      <c r="E482" s="59"/>
    </row>
    <row r="483" spans="1:5" ht="20.149999999999999" customHeight="1">
      <c r="A483" s="61" t="s">
        <v>356</v>
      </c>
      <c r="B483" s="60">
        <f>SUM(B484:B487)</f>
        <v>0</v>
      </c>
      <c r="C483" s="60">
        <f>SUM(C484:C487)</f>
        <v>0</v>
      </c>
      <c r="D483" s="60">
        <f>SUM(D484:D487)</f>
        <v>0</v>
      </c>
      <c r="E483" s="59"/>
    </row>
    <row r="484" spans="1:5" ht="20.149999999999999" customHeight="1">
      <c r="A484" s="63" t="s">
        <v>357</v>
      </c>
      <c r="B484" s="62"/>
      <c r="C484" s="62"/>
      <c r="D484" s="60">
        <v>0</v>
      </c>
      <c r="E484" s="59"/>
    </row>
    <row r="485" spans="1:5" ht="20.149999999999999" customHeight="1">
      <c r="A485" s="63" t="s">
        <v>358</v>
      </c>
      <c r="B485" s="62"/>
      <c r="C485" s="62"/>
      <c r="D485" s="60">
        <v>0</v>
      </c>
      <c r="E485" s="59"/>
    </row>
    <row r="486" spans="1:5" ht="20.149999999999999" customHeight="1">
      <c r="A486" s="63" t="s">
        <v>359</v>
      </c>
      <c r="B486" s="62"/>
      <c r="C486" s="62"/>
      <c r="D486" s="60">
        <v>0</v>
      </c>
      <c r="E486" s="59"/>
    </row>
    <row r="487" spans="1:5" ht="20.149999999999999" customHeight="1">
      <c r="A487" s="61" t="s">
        <v>360</v>
      </c>
      <c r="B487" s="62"/>
      <c r="C487" s="62"/>
      <c r="D487" s="60">
        <v>0</v>
      </c>
      <c r="E487" s="59"/>
    </row>
    <row r="488" spans="1:5" ht="20.149999999999999" customHeight="1">
      <c r="A488" s="61" t="s">
        <v>361</v>
      </c>
      <c r="B488" s="60">
        <f>SUM(B489:B494)</f>
        <v>103</v>
      </c>
      <c r="C488" s="60">
        <f>SUM(C489:C494)</f>
        <v>129</v>
      </c>
      <c r="D488" s="60">
        <f>SUM(D489:D494)</f>
        <v>105</v>
      </c>
      <c r="E488" s="59"/>
    </row>
    <row r="489" spans="1:5" ht="20.149999999999999" customHeight="1">
      <c r="A489" s="61" t="s">
        <v>334</v>
      </c>
      <c r="B489" s="62">
        <v>24</v>
      </c>
      <c r="C489" s="62">
        <v>24</v>
      </c>
      <c r="D489" s="60">
        <v>24</v>
      </c>
      <c r="E489" s="59"/>
    </row>
    <row r="490" spans="1:5" ht="20.149999999999999" customHeight="1">
      <c r="A490" s="63" t="s">
        <v>362</v>
      </c>
      <c r="B490" s="62">
        <v>24</v>
      </c>
      <c r="C490" s="62">
        <v>50</v>
      </c>
      <c r="D490" s="60">
        <v>26</v>
      </c>
      <c r="E490" s="59"/>
    </row>
    <row r="491" spans="1:5" ht="20.149999999999999" customHeight="1">
      <c r="A491" s="63" t="s">
        <v>363</v>
      </c>
      <c r="B491" s="62"/>
      <c r="C491" s="62"/>
      <c r="D491" s="60">
        <v>0</v>
      </c>
      <c r="E491" s="59"/>
    </row>
    <row r="492" spans="1:5" ht="20.149999999999999" customHeight="1">
      <c r="A492" s="63" t="s">
        <v>364</v>
      </c>
      <c r="B492" s="62"/>
      <c r="C492" s="62"/>
      <c r="D492" s="60">
        <v>0</v>
      </c>
      <c r="E492" s="59"/>
    </row>
    <row r="493" spans="1:5" ht="20.149999999999999" customHeight="1">
      <c r="A493" s="59" t="s">
        <v>365</v>
      </c>
      <c r="B493" s="62"/>
      <c r="C493" s="62"/>
      <c r="D493" s="60">
        <v>0</v>
      </c>
      <c r="E493" s="59"/>
    </row>
    <row r="494" spans="1:5" ht="20.149999999999999" customHeight="1">
      <c r="A494" s="63" t="s">
        <v>366</v>
      </c>
      <c r="B494" s="60">
        <v>55</v>
      </c>
      <c r="C494" s="60">
        <v>55</v>
      </c>
      <c r="D494" s="60">
        <v>55</v>
      </c>
      <c r="E494" s="59"/>
    </row>
    <row r="495" spans="1:5" ht="20.149999999999999" customHeight="1">
      <c r="A495" s="63" t="s">
        <v>367</v>
      </c>
      <c r="B495" s="60">
        <f>SUM(B496:B498)</f>
        <v>0</v>
      </c>
      <c r="C495" s="60">
        <f>SUM(C496:C498)</f>
        <v>0</v>
      </c>
      <c r="D495" s="60">
        <f>SUM(D496:D498)</f>
        <v>0</v>
      </c>
      <c r="E495" s="59"/>
    </row>
    <row r="496" spans="1:5" ht="20.149999999999999" customHeight="1">
      <c r="A496" s="61" t="s">
        <v>368</v>
      </c>
      <c r="B496" s="62"/>
      <c r="C496" s="62"/>
      <c r="D496" s="60">
        <v>0</v>
      </c>
      <c r="E496" s="59"/>
    </row>
    <row r="497" spans="1:5" ht="20.149999999999999" customHeight="1">
      <c r="A497" s="61" t="s">
        <v>369</v>
      </c>
      <c r="B497" s="62"/>
      <c r="C497" s="62"/>
      <c r="D497" s="60">
        <v>0</v>
      </c>
      <c r="E497" s="59"/>
    </row>
    <row r="498" spans="1:5" ht="20.149999999999999" customHeight="1">
      <c r="A498" s="63" t="s">
        <v>370</v>
      </c>
      <c r="B498" s="62"/>
      <c r="C498" s="62"/>
      <c r="D498" s="60">
        <v>0</v>
      </c>
      <c r="E498" s="59"/>
    </row>
    <row r="499" spans="1:5" ht="20.149999999999999" customHeight="1">
      <c r="A499" s="63" t="s">
        <v>371</v>
      </c>
      <c r="B499" s="60">
        <f>B500+B501</f>
        <v>0</v>
      </c>
      <c r="C499" s="60">
        <f>C500+C501</f>
        <v>0</v>
      </c>
      <c r="D499" s="60">
        <f>D500+D501</f>
        <v>0</v>
      </c>
      <c r="E499" s="59"/>
    </row>
    <row r="500" spans="1:5" ht="20.149999999999999" customHeight="1">
      <c r="A500" s="63" t="s">
        <v>372</v>
      </c>
      <c r="B500" s="62"/>
      <c r="C500" s="62"/>
      <c r="D500" s="60">
        <v>0</v>
      </c>
      <c r="E500" s="59"/>
    </row>
    <row r="501" spans="1:5" ht="20.149999999999999" customHeight="1">
      <c r="A501" s="59" t="s">
        <v>373</v>
      </c>
      <c r="B501" s="62"/>
      <c r="C501" s="62"/>
      <c r="D501" s="60">
        <v>0</v>
      </c>
      <c r="E501" s="59"/>
    </row>
    <row r="502" spans="1:5" ht="20.149999999999999" customHeight="1">
      <c r="A502" s="59" t="s">
        <v>374</v>
      </c>
      <c r="B502" s="60">
        <f>SUM(B503:B506)</f>
        <v>1520</v>
      </c>
      <c r="C502" s="60">
        <f>SUM(C503:C506)</f>
        <v>2720</v>
      </c>
      <c r="D502" s="60">
        <f>SUM(D503:D506)</f>
        <v>3598</v>
      </c>
      <c r="E502" s="59"/>
    </row>
    <row r="503" spans="1:5" ht="20.149999999999999" customHeight="1">
      <c r="A503" s="59" t="s">
        <v>375</v>
      </c>
      <c r="B503" s="62">
        <v>1520</v>
      </c>
      <c r="C503" s="62">
        <v>2720</v>
      </c>
      <c r="D503" s="60">
        <v>582</v>
      </c>
      <c r="E503" s="59"/>
    </row>
    <row r="504" spans="1:5" ht="20.149999999999999" customHeight="1">
      <c r="A504" s="59" t="s">
        <v>376</v>
      </c>
      <c r="B504" s="62"/>
      <c r="C504" s="62"/>
      <c r="D504" s="60">
        <v>0</v>
      </c>
      <c r="E504" s="59"/>
    </row>
    <row r="505" spans="1:5" ht="20.149999999999999" customHeight="1">
      <c r="A505" s="59" t="s">
        <v>377</v>
      </c>
      <c r="B505" s="62"/>
      <c r="C505" s="62"/>
      <c r="D505" s="60">
        <v>0</v>
      </c>
      <c r="E505" s="59"/>
    </row>
    <row r="506" spans="1:5" ht="20.149999999999999" customHeight="1">
      <c r="A506" s="59" t="s">
        <v>378</v>
      </c>
      <c r="B506" s="62"/>
      <c r="C506" s="62"/>
      <c r="D506" s="60">
        <v>3016</v>
      </c>
      <c r="E506" s="59"/>
    </row>
    <row r="507" spans="1:5" ht="20.149999999999999" customHeight="1">
      <c r="A507" s="59" t="s">
        <v>379</v>
      </c>
      <c r="B507" s="60">
        <f>SUM(B508,B524,B532,B543,B552,B559)</f>
        <v>2125</v>
      </c>
      <c r="C507" s="60">
        <f>SUM(C508,C524,C532,C543,C552,C559)</f>
        <v>6395</v>
      </c>
      <c r="D507" s="60">
        <f>SUM(D508,D524,D532,D543,D552,D559)</f>
        <v>5851</v>
      </c>
      <c r="E507" s="59"/>
    </row>
    <row r="508" spans="1:5" ht="20.149999999999999" customHeight="1">
      <c r="A508" s="59" t="s">
        <v>380</v>
      </c>
      <c r="B508" s="60">
        <f>SUM(B509:B523)</f>
        <v>925</v>
      </c>
      <c r="C508" s="60">
        <f>SUM(C509:C523)</f>
        <v>5035</v>
      </c>
      <c r="D508" s="60">
        <f>SUM(D509:D523)</f>
        <v>3631</v>
      </c>
      <c r="E508" s="59"/>
    </row>
    <row r="509" spans="1:5" ht="20.149999999999999" customHeight="1">
      <c r="A509" s="59" t="s">
        <v>40</v>
      </c>
      <c r="B509" s="62">
        <v>285</v>
      </c>
      <c r="C509" s="62">
        <v>385</v>
      </c>
      <c r="D509" s="60">
        <v>116</v>
      </c>
      <c r="E509" s="59"/>
    </row>
    <row r="510" spans="1:5" ht="20.149999999999999" customHeight="1">
      <c r="A510" s="59" t="s">
        <v>41</v>
      </c>
      <c r="B510" s="62">
        <v>30</v>
      </c>
      <c r="C510" s="62">
        <v>30</v>
      </c>
      <c r="D510" s="60">
        <v>30</v>
      </c>
      <c r="E510" s="59"/>
    </row>
    <row r="511" spans="1:5" ht="20.149999999999999" customHeight="1">
      <c r="A511" s="59" t="s">
        <v>42</v>
      </c>
      <c r="B511" s="62"/>
      <c r="C511" s="62"/>
      <c r="D511" s="60">
        <v>0</v>
      </c>
      <c r="E511" s="59"/>
    </row>
    <row r="512" spans="1:5" ht="20.149999999999999" customHeight="1">
      <c r="A512" s="59" t="s">
        <v>381</v>
      </c>
      <c r="B512" s="62">
        <v>102</v>
      </c>
      <c r="C512" s="62">
        <v>112</v>
      </c>
      <c r="D512" s="60">
        <v>85</v>
      </c>
      <c r="E512" s="59"/>
    </row>
    <row r="513" spans="1:5" ht="20.149999999999999" customHeight="1">
      <c r="A513" s="59" t="s">
        <v>382</v>
      </c>
      <c r="B513" s="62"/>
      <c r="C513" s="62"/>
      <c r="D513" s="60">
        <v>0</v>
      </c>
      <c r="E513" s="59"/>
    </row>
    <row r="514" spans="1:5" ht="20.149999999999999" customHeight="1">
      <c r="A514" s="59" t="s">
        <v>383</v>
      </c>
      <c r="B514" s="62">
        <v>120</v>
      </c>
      <c r="C514" s="62">
        <v>120</v>
      </c>
      <c r="D514" s="60">
        <v>120</v>
      </c>
      <c r="E514" s="59"/>
    </row>
    <row r="515" spans="1:5" ht="20.149999999999999" customHeight="1">
      <c r="A515" s="59" t="s">
        <v>384</v>
      </c>
      <c r="B515" s="60"/>
      <c r="C515" s="60"/>
      <c r="D515" s="60">
        <v>117</v>
      </c>
      <c r="E515" s="59"/>
    </row>
    <row r="516" spans="1:5" ht="20.149999999999999" customHeight="1">
      <c r="A516" s="59" t="s">
        <v>385</v>
      </c>
      <c r="B516" s="62"/>
      <c r="C516" s="62"/>
      <c r="D516" s="60">
        <v>0</v>
      </c>
      <c r="E516" s="59"/>
    </row>
    <row r="517" spans="1:5" ht="20.149999999999999" customHeight="1">
      <c r="A517" s="59" t="s">
        <v>386</v>
      </c>
      <c r="B517" s="62">
        <v>156</v>
      </c>
      <c r="C517" s="62">
        <v>156</v>
      </c>
      <c r="D517" s="60">
        <v>190</v>
      </c>
      <c r="E517" s="59"/>
    </row>
    <row r="518" spans="1:5" ht="20.149999999999999" customHeight="1">
      <c r="A518" s="59" t="s">
        <v>387</v>
      </c>
      <c r="B518" s="62"/>
      <c r="C518" s="62"/>
      <c r="D518" s="60">
        <v>0</v>
      </c>
      <c r="E518" s="59"/>
    </row>
    <row r="519" spans="1:5" ht="20.149999999999999" customHeight="1">
      <c r="A519" s="59" t="s">
        <v>388</v>
      </c>
      <c r="B519" s="60">
        <v>64</v>
      </c>
      <c r="C519" s="60">
        <v>64</v>
      </c>
      <c r="D519" s="60">
        <v>64</v>
      </c>
      <c r="E519" s="59"/>
    </row>
    <row r="520" spans="1:5" ht="20.149999999999999" customHeight="1">
      <c r="A520" s="59" t="s">
        <v>389</v>
      </c>
      <c r="B520" s="60">
        <v>71</v>
      </c>
      <c r="C520" s="60">
        <v>71</v>
      </c>
      <c r="D520" s="60">
        <v>71</v>
      </c>
      <c r="E520" s="59"/>
    </row>
    <row r="521" spans="1:5" ht="20.149999999999999" customHeight="1">
      <c r="A521" s="59" t="s">
        <v>390</v>
      </c>
      <c r="B521" s="62">
        <v>5</v>
      </c>
      <c r="C521" s="62">
        <v>5</v>
      </c>
      <c r="D521" s="60">
        <v>5</v>
      </c>
      <c r="E521" s="59"/>
    </row>
    <row r="522" spans="1:5" ht="20.149999999999999" customHeight="1">
      <c r="A522" s="59" t="s">
        <v>391</v>
      </c>
      <c r="B522" s="62">
        <v>6</v>
      </c>
      <c r="C522" s="62">
        <v>6</v>
      </c>
      <c r="D522" s="60">
        <v>6</v>
      </c>
      <c r="E522" s="59"/>
    </row>
    <row r="523" spans="1:5" ht="20.149999999999999" customHeight="1">
      <c r="A523" s="59" t="s">
        <v>392</v>
      </c>
      <c r="B523" s="62">
        <v>86</v>
      </c>
      <c r="C523" s="62">
        <v>4086</v>
      </c>
      <c r="D523" s="60">
        <v>2827</v>
      </c>
      <c r="E523" s="59"/>
    </row>
    <row r="524" spans="1:5" ht="20.149999999999999" customHeight="1">
      <c r="A524" s="59" t="s">
        <v>393</v>
      </c>
      <c r="B524" s="60">
        <f>SUM(B525:B531)</f>
        <v>135</v>
      </c>
      <c r="C524" s="60">
        <f>SUM(C525:C531)</f>
        <v>135</v>
      </c>
      <c r="D524" s="60">
        <f>SUM(D525:D531)</f>
        <v>180</v>
      </c>
      <c r="E524" s="59"/>
    </row>
    <row r="525" spans="1:5" ht="20.149999999999999" customHeight="1">
      <c r="A525" s="59" t="s">
        <v>40</v>
      </c>
      <c r="B525" s="62"/>
      <c r="C525" s="62"/>
      <c r="D525" s="60">
        <v>0</v>
      </c>
      <c r="E525" s="59"/>
    </row>
    <row r="526" spans="1:5" ht="20.149999999999999" customHeight="1">
      <c r="A526" s="59" t="s">
        <v>41</v>
      </c>
      <c r="B526" s="62"/>
      <c r="C526" s="62"/>
      <c r="D526" s="60">
        <v>0</v>
      </c>
      <c r="E526" s="59"/>
    </row>
    <row r="527" spans="1:5" ht="20.149999999999999" customHeight="1">
      <c r="A527" s="59" t="s">
        <v>42</v>
      </c>
      <c r="B527" s="62"/>
      <c r="C527" s="62"/>
      <c r="D527" s="60">
        <v>0</v>
      </c>
      <c r="E527" s="59"/>
    </row>
    <row r="528" spans="1:5" ht="20.149999999999999" customHeight="1">
      <c r="A528" s="59" t="s">
        <v>394</v>
      </c>
      <c r="B528" s="60">
        <v>108</v>
      </c>
      <c r="C528" s="60">
        <v>108</v>
      </c>
      <c r="D528" s="60">
        <v>108</v>
      </c>
      <c r="E528" s="59"/>
    </row>
    <row r="529" spans="1:5" ht="20.149999999999999" customHeight="1">
      <c r="A529" s="59" t="s">
        <v>395</v>
      </c>
      <c r="B529" s="62">
        <v>27</v>
      </c>
      <c r="C529" s="62">
        <v>27</v>
      </c>
      <c r="D529" s="60">
        <v>72</v>
      </c>
      <c r="E529" s="59"/>
    </row>
    <row r="530" spans="1:5" ht="20.149999999999999" customHeight="1">
      <c r="A530" s="59" t="s">
        <v>396</v>
      </c>
      <c r="B530" s="62"/>
      <c r="C530" s="62"/>
      <c r="D530" s="60">
        <v>0</v>
      </c>
      <c r="E530" s="59"/>
    </row>
    <row r="531" spans="1:5" ht="20.149999999999999" customHeight="1">
      <c r="A531" s="59" t="s">
        <v>397</v>
      </c>
      <c r="B531" s="62"/>
      <c r="C531" s="62"/>
      <c r="D531" s="60">
        <v>0</v>
      </c>
      <c r="E531" s="59"/>
    </row>
    <row r="532" spans="1:5" ht="20.149999999999999" customHeight="1">
      <c r="A532" s="59" t="s">
        <v>398</v>
      </c>
      <c r="B532" s="60">
        <f>SUM(B533:B542)</f>
        <v>8</v>
      </c>
      <c r="C532" s="60">
        <f>SUM(C533:C542)</f>
        <v>68</v>
      </c>
      <c r="D532" s="60">
        <f>SUM(D533:D542)</f>
        <v>66</v>
      </c>
      <c r="E532" s="59"/>
    </row>
    <row r="533" spans="1:5" ht="20.149999999999999" customHeight="1">
      <c r="A533" s="59" t="s">
        <v>40</v>
      </c>
      <c r="B533" s="62"/>
      <c r="C533" s="62"/>
      <c r="D533" s="60">
        <v>0</v>
      </c>
      <c r="E533" s="59"/>
    </row>
    <row r="534" spans="1:5" ht="20.149999999999999" customHeight="1">
      <c r="A534" s="59" t="s">
        <v>41</v>
      </c>
      <c r="B534" s="62"/>
      <c r="C534" s="62"/>
      <c r="D534" s="60">
        <v>0</v>
      </c>
      <c r="E534" s="59"/>
    </row>
    <row r="535" spans="1:5" ht="20.149999999999999" customHeight="1">
      <c r="A535" s="59" t="s">
        <v>42</v>
      </c>
      <c r="B535" s="62"/>
      <c r="C535" s="62"/>
      <c r="D535" s="60">
        <v>0</v>
      </c>
      <c r="E535" s="59"/>
    </row>
    <row r="536" spans="1:5" ht="20.149999999999999" customHeight="1">
      <c r="A536" s="59" t="s">
        <v>399</v>
      </c>
      <c r="B536" s="62"/>
      <c r="C536" s="62"/>
      <c r="D536" s="60">
        <v>0</v>
      </c>
      <c r="E536" s="59"/>
    </row>
    <row r="537" spans="1:5" ht="20.149999999999999" customHeight="1">
      <c r="A537" s="59" t="s">
        <v>400</v>
      </c>
      <c r="B537" s="62"/>
      <c r="C537" s="62"/>
      <c r="D537" s="60">
        <v>0</v>
      </c>
      <c r="E537" s="59"/>
    </row>
    <row r="538" spans="1:5" ht="20.149999999999999" customHeight="1">
      <c r="A538" s="59" t="s">
        <v>401</v>
      </c>
      <c r="B538" s="62">
        <v>2</v>
      </c>
      <c r="C538" s="62">
        <v>2</v>
      </c>
      <c r="D538" s="60">
        <v>2</v>
      </c>
      <c r="E538" s="59"/>
    </row>
    <row r="539" spans="1:5" ht="20.149999999999999" customHeight="1">
      <c r="A539" s="59" t="s">
        <v>402</v>
      </c>
      <c r="B539" s="62"/>
      <c r="C539" s="62"/>
      <c r="D539" s="60">
        <v>0</v>
      </c>
      <c r="E539" s="59"/>
    </row>
    <row r="540" spans="1:5" ht="20.149999999999999" customHeight="1">
      <c r="A540" s="59" t="s">
        <v>403</v>
      </c>
      <c r="B540" s="62">
        <v>6</v>
      </c>
      <c r="C540" s="62">
        <v>66</v>
      </c>
      <c r="D540" s="60">
        <v>64</v>
      </c>
      <c r="E540" s="59"/>
    </row>
    <row r="541" spans="1:5" ht="20.149999999999999" customHeight="1">
      <c r="A541" s="59" t="s">
        <v>404</v>
      </c>
      <c r="B541" s="62"/>
      <c r="C541" s="62"/>
      <c r="D541" s="60">
        <v>0</v>
      </c>
      <c r="E541" s="59"/>
    </row>
    <row r="542" spans="1:5" ht="20.149999999999999" customHeight="1">
      <c r="A542" s="59" t="s">
        <v>405</v>
      </c>
      <c r="B542" s="62"/>
      <c r="C542" s="62"/>
      <c r="D542" s="60">
        <v>0</v>
      </c>
      <c r="E542" s="59"/>
    </row>
    <row r="543" spans="1:5" ht="20.149999999999999" customHeight="1">
      <c r="A543" s="59" t="s">
        <v>406</v>
      </c>
      <c r="B543" s="60">
        <f>SUM(B544:B551)</f>
        <v>303</v>
      </c>
      <c r="C543" s="60">
        <f>SUM(C544:C551)</f>
        <v>303</v>
      </c>
      <c r="D543" s="60">
        <f>SUM(D544:D551)</f>
        <v>774</v>
      </c>
      <c r="E543" s="59"/>
    </row>
    <row r="544" spans="1:5" ht="20.149999999999999" customHeight="1">
      <c r="A544" s="59" t="s">
        <v>40</v>
      </c>
      <c r="B544" s="62"/>
      <c r="C544" s="62"/>
      <c r="D544" s="60">
        <v>469</v>
      </c>
      <c r="E544" s="59"/>
    </row>
    <row r="545" spans="1:5" ht="20.149999999999999" customHeight="1">
      <c r="A545" s="59" t="s">
        <v>41</v>
      </c>
      <c r="B545" s="60">
        <v>33</v>
      </c>
      <c r="C545" s="60">
        <v>33</v>
      </c>
      <c r="D545" s="60">
        <v>33</v>
      </c>
      <c r="E545" s="59"/>
    </row>
    <row r="546" spans="1:5" ht="20.149999999999999" customHeight="1">
      <c r="A546" s="59" t="s">
        <v>42</v>
      </c>
      <c r="B546" s="62"/>
      <c r="C546" s="62"/>
      <c r="D546" s="60">
        <v>0</v>
      </c>
      <c r="E546" s="59"/>
    </row>
    <row r="547" spans="1:5" ht="20.149999999999999" customHeight="1">
      <c r="A547" s="59" t="s">
        <v>407</v>
      </c>
      <c r="B547" s="62"/>
      <c r="C547" s="62"/>
      <c r="D547" s="60">
        <v>0</v>
      </c>
      <c r="E547" s="59"/>
    </row>
    <row r="548" spans="1:5" ht="20.149999999999999" customHeight="1">
      <c r="A548" s="59" t="s">
        <v>408</v>
      </c>
      <c r="B548" s="62">
        <v>270</v>
      </c>
      <c r="C548" s="62">
        <v>270</v>
      </c>
      <c r="D548" s="60">
        <v>172</v>
      </c>
      <c r="E548" s="59"/>
    </row>
    <row r="549" spans="1:5" ht="20.149999999999999" customHeight="1">
      <c r="A549" s="59" t="s">
        <v>409</v>
      </c>
      <c r="B549" s="62"/>
      <c r="C549" s="62"/>
      <c r="D549" s="60">
        <v>0</v>
      </c>
      <c r="E549" s="59"/>
    </row>
    <row r="550" spans="1:5" ht="20.149999999999999" customHeight="1">
      <c r="A550" s="59" t="s">
        <v>410</v>
      </c>
      <c r="B550" s="62"/>
      <c r="C550" s="62"/>
      <c r="D550" s="60">
        <v>0</v>
      </c>
      <c r="E550" s="59"/>
    </row>
    <row r="551" spans="1:5" ht="20.149999999999999" customHeight="1">
      <c r="A551" s="59" t="s">
        <v>411</v>
      </c>
      <c r="B551" s="62"/>
      <c r="C551" s="62"/>
      <c r="D551" s="60">
        <v>100</v>
      </c>
      <c r="E551" s="59"/>
    </row>
    <row r="552" spans="1:5" ht="20.149999999999999" customHeight="1">
      <c r="A552" s="59" t="s">
        <v>412</v>
      </c>
      <c r="B552" s="60">
        <f>SUM(B553:B558)</f>
        <v>754</v>
      </c>
      <c r="C552" s="60">
        <f>SUM(C553:C558)</f>
        <v>854</v>
      </c>
      <c r="D552" s="60">
        <f>SUM(D553:D558)</f>
        <v>366</v>
      </c>
      <c r="E552" s="59"/>
    </row>
    <row r="553" spans="1:5" ht="20.149999999999999" customHeight="1">
      <c r="A553" s="59" t="s">
        <v>40</v>
      </c>
      <c r="B553" s="62"/>
      <c r="C553" s="62"/>
      <c r="D553" s="60">
        <v>0</v>
      </c>
      <c r="E553" s="59"/>
    </row>
    <row r="554" spans="1:5" ht="20.149999999999999" customHeight="1">
      <c r="A554" s="59" t="s">
        <v>41</v>
      </c>
      <c r="B554" s="62"/>
      <c r="C554" s="62"/>
      <c r="D554" s="60">
        <v>0</v>
      </c>
      <c r="E554" s="59"/>
    </row>
    <row r="555" spans="1:5" ht="20.149999999999999" customHeight="1">
      <c r="A555" s="59" t="s">
        <v>42</v>
      </c>
      <c r="B555" s="62"/>
      <c r="C555" s="62"/>
      <c r="D555" s="60">
        <v>0</v>
      </c>
      <c r="E555" s="59"/>
    </row>
    <row r="556" spans="1:5" ht="20.149999999999999" customHeight="1">
      <c r="A556" s="59" t="s">
        <v>413</v>
      </c>
      <c r="B556" s="62">
        <v>38</v>
      </c>
      <c r="C556" s="62">
        <v>38</v>
      </c>
      <c r="D556" s="60">
        <v>73</v>
      </c>
      <c r="E556" s="59"/>
    </row>
    <row r="557" spans="1:5" ht="20.149999999999999" customHeight="1">
      <c r="A557" s="59" t="s">
        <v>414</v>
      </c>
      <c r="B557" s="62">
        <v>716</v>
      </c>
      <c r="C557" s="62">
        <v>816</v>
      </c>
      <c r="D557" s="60">
        <v>266</v>
      </c>
      <c r="E557" s="59"/>
    </row>
    <row r="558" spans="1:5" ht="20.149999999999999" customHeight="1">
      <c r="A558" s="59" t="s">
        <v>415</v>
      </c>
      <c r="B558" s="62"/>
      <c r="C558" s="62"/>
      <c r="D558" s="60">
        <v>27</v>
      </c>
      <c r="E558" s="59"/>
    </row>
    <row r="559" spans="1:5" ht="20.149999999999999" customHeight="1">
      <c r="A559" s="59" t="s">
        <v>416</v>
      </c>
      <c r="B559" s="60">
        <f>SUM(B560:B562)</f>
        <v>0</v>
      </c>
      <c r="C559" s="60">
        <f>SUM(C560:C562)</f>
        <v>0</v>
      </c>
      <c r="D559" s="60">
        <f>SUM(D560:D562)</f>
        <v>834</v>
      </c>
      <c r="E559" s="59"/>
    </row>
    <row r="560" spans="1:5" ht="20.149999999999999" customHeight="1">
      <c r="A560" s="59" t="s">
        <v>417</v>
      </c>
      <c r="B560" s="62"/>
      <c r="C560" s="62"/>
      <c r="D560" s="60">
        <v>0</v>
      </c>
      <c r="E560" s="59"/>
    </row>
    <row r="561" spans="1:5" ht="20.149999999999999" customHeight="1">
      <c r="A561" s="59" t="s">
        <v>418</v>
      </c>
      <c r="B561" s="62"/>
      <c r="C561" s="62"/>
      <c r="D561" s="60">
        <v>0</v>
      </c>
      <c r="E561" s="59"/>
    </row>
    <row r="562" spans="1:5" ht="20.149999999999999" customHeight="1">
      <c r="A562" s="59" t="s">
        <v>419</v>
      </c>
      <c r="B562" s="62"/>
      <c r="C562" s="62"/>
      <c r="D562" s="60">
        <v>834</v>
      </c>
      <c r="E562" s="59"/>
    </row>
    <row r="563" spans="1:5" ht="20.149999999999999" customHeight="1">
      <c r="A563" s="59" t="s">
        <v>420</v>
      </c>
      <c r="B563" s="60">
        <f>SUM(B564,B578,B586,B588,B597,B601,B611,B619,B626,B633,B642,B647,B650,B653,B656,B659,B662,B666,B671,B679)</f>
        <v>43817</v>
      </c>
      <c r="C563" s="60">
        <f>SUM(C564,C578,C586,C588,C597,C601,C611,C619,C626,C633,C642,C647,C650,C653,C656,C659,C662,C666,C671,C679)</f>
        <v>45276</v>
      </c>
      <c r="D563" s="60">
        <f>SUM(D564,D578,D586,D588,D597,D601,D611,D619,D626,D633,D642,D647,D650,D653,D656,D659,D662,D666,D671,D679)</f>
        <v>50073</v>
      </c>
      <c r="E563" s="59"/>
    </row>
    <row r="564" spans="1:5" ht="20.149999999999999" customHeight="1">
      <c r="A564" s="59" t="s">
        <v>421</v>
      </c>
      <c r="B564" s="60">
        <f>SUM(B565:B577)</f>
        <v>1476</v>
      </c>
      <c r="C564" s="60">
        <f>SUM(C565:C577)</f>
        <v>1705</v>
      </c>
      <c r="D564" s="60">
        <f>SUM(D565:D577)</f>
        <v>1234</v>
      </c>
      <c r="E564" s="59"/>
    </row>
    <row r="565" spans="1:5" ht="20.149999999999999" customHeight="1">
      <c r="A565" s="59" t="s">
        <v>40</v>
      </c>
      <c r="B565" s="62">
        <v>810</v>
      </c>
      <c r="C565" s="62">
        <v>1039</v>
      </c>
      <c r="D565" s="60">
        <v>568</v>
      </c>
      <c r="E565" s="59"/>
    </row>
    <row r="566" spans="1:5" ht="20.149999999999999" customHeight="1">
      <c r="A566" s="59" t="s">
        <v>41</v>
      </c>
      <c r="B566" s="62">
        <v>28</v>
      </c>
      <c r="C566" s="62">
        <v>28</v>
      </c>
      <c r="D566" s="60">
        <v>28</v>
      </c>
      <c r="E566" s="59"/>
    </row>
    <row r="567" spans="1:5" ht="20.149999999999999" customHeight="1">
      <c r="A567" s="59" t="s">
        <v>42</v>
      </c>
      <c r="B567" s="62">
        <v>0</v>
      </c>
      <c r="C567" s="62">
        <v>0</v>
      </c>
      <c r="D567" s="60">
        <v>0</v>
      </c>
      <c r="E567" s="59"/>
    </row>
    <row r="568" spans="1:5" ht="20.149999999999999" customHeight="1">
      <c r="A568" s="59" t="s">
        <v>422</v>
      </c>
      <c r="B568" s="62">
        <v>0</v>
      </c>
      <c r="C568" s="62">
        <v>0</v>
      </c>
      <c r="D568" s="60">
        <v>0</v>
      </c>
      <c r="E568" s="59"/>
    </row>
    <row r="569" spans="1:5" ht="20.149999999999999" customHeight="1">
      <c r="A569" s="59" t="s">
        <v>423</v>
      </c>
      <c r="B569" s="62">
        <v>1</v>
      </c>
      <c r="C569" s="62">
        <v>1</v>
      </c>
      <c r="D569" s="60">
        <v>1</v>
      </c>
      <c r="E569" s="59"/>
    </row>
    <row r="570" spans="1:5" ht="20.149999999999999" customHeight="1">
      <c r="A570" s="59" t="s">
        <v>424</v>
      </c>
      <c r="B570" s="62">
        <v>0</v>
      </c>
      <c r="C570" s="62">
        <v>0</v>
      </c>
      <c r="D570" s="60">
        <v>0</v>
      </c>
      <c r="E570" s="59"/>
    </row>
    <row r="571" spans="1:5" ht="20.149999999999999" customHeight="1">
      <c r="A571" s="59" t="s">
        <v>425</v>
      </c>
      <c r="B571" s="62">
        <v>18</v>
      </c>
      <c r="C571" s="62">
        <v>18</v>
      </c>
      <c r="D571" s="60">
        <v>18</v>
      </c>
      <c r="E571" s="59"/>
    </row>
    <row r="572" spans="1:5" ht="20.149999999999999" customHeight="1">
      <c r="A572" s="59" t="s">
        <v>81</v>
      </c>
      <c r="B572" s="62">
        <v>9</v>
      </c>
      <c r="C572" s="62">
        <v>9</v>
      </c>
      <c r="D572" s="60">
        <v>9</v>
      </c>
      <c r="E572" s="59"/>
    </row>
    <row r="573" spans="1:5" ht="20.149999999999999" customHeight="1">
      <c r="A573" s="59" t="s">
        <v>426</v>
      </c>
      <c r="B573" s="62">
        <v>566</v>
      </c>
      <c r="C573" s="62">
        <v>566</v>
      </c>
      <c r="D573" s="60">
        <v>566</v>
      </c>
      <c r="E573" s="59"/>
    </row>
    <row r="574" spans="1:5" ht="20.149999999999999" customHeight="1">
      <c r="A574" s="59" t="s">
        <v>427</v>
      </c>
      <c r="B574" s="62">
        <v>0</v>
      </c>
      <c r="C574" s="62">
        <v>0</v>
      </c>
      <c r="D574" s="60">
        <v>0</v>
      </c>
      <c r="E574" s="59"/>
    </row>
    <row r="575" spans="1:5" ht="20.149999999999999" customHeight="1">
      <c r="A575" s="59" t="s">
        <v>428</v>
      </c>
      <c r="B575" s="62">
        <v>17</v>
      </c>
      <c r="C575" s="62">
        <v>17</v>
      </c>
      <c r="D575" s="60">
        <v>17</v>
      </c>
      <c r="E575" s="59"/>
    </row>
    <row r="576" spans="1:5" s="54" customFormat="1" ht="20.149999999999999" customHeight="1">
      <c r="A576" s="59" t="s">
        <v>429</v>
      </c>
      <c r="B576" s="62">
        <v>7</v>
      </c>
      <c r="C576" s="62">
        <v>7</v>
      </c>
      <c r="D576" s="60">
        <v>7</v>
      </c>
      <c r="E576" s="67"/>
    </row>
    <row r="577" spans="1:5" s="54" customFormat="1" ht="20.149999999999999" customHeight="1">
      <c r="A577" s="59" t="s">
        <v>430</v>
      </c>
      <c r="B577" s="62">
        <v>20</v>
      </c>
      <c r="C577" s="62">
        <v>20</v>
      </c>
      <c r="D577" s="60">
        <v>20</v>
      </c>
      <c r="E577" s="67"/>
    </row>
    <row r="578" spans="1:5" ht="20.149999999999999" customHeight="1">
      <c r="A578" s="59" t="s">
        <v>431</v>
      </c>
      <c r="B578" s="60">
        <f>SUM(B579:B585)</f>
        <v>885</v>
      </c>
      <c r="C578" s="60">
        <f>SUM(C579:C585)</f>
        <v>841</v>
      </c>
      <c r="D578" s="60">
        <f>SUM(D579:D585)</f>
        <v>589</v>
      </c>
      <c r="E578" s="59"/>
    </row>
    <row r="579" spans="1:5" ht="20.149999999999999" customHeight="1">
      <c r="A579" s="59" t="s">
        <v>40</v>
      </c>
      <c r="B579" s="62">
        <v>521</v>
      </c>
      <c r="C579" s="62">
        <v>477</v>
      </c>
      <c r="D579" s="60">
        <v>225</v>
      </c>
      <c r="E579" s="59"/>
    </row>
    <row r="580" spans="1:5" ht="20.149999999999999" customHeight="1">
      <c r="A580" s="59" t="s">
        <v>41</v>
      </c>
      <c r="B580" s="62"/>
      <c r="C580" s="62"/>
      <c r="D580" s="60">
        <v>0</v>
      </c>
      <c r="E580" s="59"/>
    </row>
    <row r="581" spans="1:5" ht="20.149999999999999" customHeight="1">
      <c r="A581" s="59" t="s">
        <v>42</v>
      </c>
      <c r="B581" s="62"/>
      <c r="C581" s="62"/>
      <c r="D581" s="60">
        <v>0</v>
      </c>
      <c r="E581" s="59"/>
    </row>
    <row r="582" spans="1:5" ht="20.149999999999999" customHeight="1">
      <c r="A582" s="59" t="s">
        <v>432</v>
      </c>
      <c r="B582" s="62"/>
      <c r="C582" s="62"/>
      <c r="D582" s="60">
        <v>0</v>
      </c>
      <c r="E582" s="59"/>
    </row>
    <row r="583" spans="1:5" s="54" customFormat="1" ht="20.149999999999999" customHeight="1">
      <c r="A583" s="59" t="s">
        <v>433</v>
      </c>
      <c r="B583" s="62"/>
      <c r="C583" s="62"/>
      <c r="D583" s="60">
        <v>0</v>
      </c>
      <c r="E583" s="67"/>
    </row>
    <row r="584" spans="1:5" s="54" customFormat="1" ht="20.149999999999999" customHeight="1">
      <c r="A584" s="59" t="s">
        <v>434</v>
      </c>
      <c r="B584" s="60">
        <v>100</v>
      </c>
      <c r="C584" s="60">
        <v>100</v>
      </c>
      <c r="D584" s="60">
        <v>100</v>
      </c>
      <c r="E584" s="67"/>
    </row>
    <row r="585" spans="1:5" s="54" customFormat="1" ht="20.149999999999999" customHeight="1">
      <c r="A585" s="59" t="s">
        <v>435</v>
      </c>
      <c r="B585" s="60">
        <v>264</v>
      </c>
      <c r="C585" s="60">
        <v>264</v>
      </c>
      <c r="D585" s="60">
        <v>264</v>
      </c>
      <c r="E585" s="67"/>
    </row>
    <row r="586" spans="1:5" ht="20.149999999999999" customHeight="1">
      <c r="A586" s="59" t="s">
        <v>436</v>
      </c>
      <c r="B586" s="60">
        <f>B587</f>
        <v>0</v>
      </c>
      <c r="C586" s="60">
        <f>C587</f>
        <v>0</v>
      </c>
      <c r="D586" s="60">
        <f>D587</f>
        <v>0</v>
      </c>
      <c r="E586" s="59"/>
    </row>
    <row r="587" spans="1:5" ht="20.149999999999999" customHeight="1">
      <c r="A587" s="59" t="s">
        <v>437</v>
      </c>
      <c r="B587" s="62"/>
      <c r="C587" s="62"/>
      <c r="D587" s="60">
        <v>0</v>
      </c>
      <c r="E587" s="59"/>
    </row>
    <row r="588" spans="1:5" ht="20.149999999999999" customHeight="1">
      <c r="A588" s="59" t="s">
        <v>438</v>
      </c>
      <c r="B588" s="60">
        <f>SUM(B589:B596)</f>
        <v>14004</v>
      </c>
      <c r="C588" s="60">
        <f>SUM(C589:C596)</f>
        <v>12588</v>
      </c>
      <c r="D588" s="60">
        <f>SUM(D589:D596)</f>
        <v>15591</v>
      </c>
      <c r="E588" s="59"/>
    </row>
    <row r="589" spans="1:5" ht="20.149999999999999" customHeight="1">
      <c r="A589" s="59" t="s">
        <v>439</v>
      </c>
      <c r="B589" s="60">
        <v>85</v>
      </c>
      <c r="C589" s="60">
        <v>85</v>
      </c>
      <c r="D589" s="60">
        <v>85</v>
      </c>
      <c r="E589" s="59"/>
    </row>
    <row r="590" spans="1:5" ht="20.149999999999999" customHeight="1">
      <c r="A590" s="59" t="s">
        <v>440</v>
      </c>
      <c r="B590" s="60">
        <v>4</v>
      </c>
      <c r="C590" s="60">
        <v>4</v>
      </c>
      <c r="D590" s="60">
        <v>4</v>
      </c>
      <c r="E590" s="59"/>
    </row>
    <row r="591" spans="1:5" ht="20.149999999999999" customHeight="1">
      <c r="A591" s="59" t="s">
        <v>441</v>
      </c>
      <c r="B591" s="60">
        <v>3</v>
      </c>
      <c r="C591" s="60">
        <v>3</v>
      </c>
      <c r="D591" s="60">
        <v>3</v>
      </c>
      <c r="E591" s="59"/>
    </row>
    <row r="592" spans="1:5" ht="20.149999999999999" customHeight="1">
      <c r="A592" s="59" t="s">
        <v>442</v>
      </c>
      <c r="B592" s="62">
        <v>572</v>
      </c>
      <c r="C592" s="62">
        <v>312</v>
      </c>
      <c r="D592" s="60">
        <v>146</v>
      </c>
      <c r="E592" s="59"/>
    </row>
    <row r="593" spans="1:5" ht="20.149999999999999" customHeight="1">
      <c r="A593" s="59" t="s">
        <v>443</v>
      </c>
      <c r="B593" s="62">
        <v>10000</v>
      </c>
      <c r="C593" s="62">
        <v>8844</v>
      </c>
      <c r="D593" s="60">
        <v>12166</v>
      </c>
      <c r="E593" s="59"/>
    </row>
    <row r="594" spans="1:5" ht="20.149999999999999" customHeight="1">
      <c r="A594" s="59" t="s">
        <v>444</v>
      </c>
      <c r="B594" s="62">
        <v>1000</v>
      </c>
      <c r="C594" s="62">
        <v>1000</v>
      </c>
      <c r="D594" s="60">
        <v>955</v>
      </c>
      <c r="E594" s="59"/>
    </row>
    <row r="595" spans="1:5" ht="20.149999999999999" customHeight="1">
      <c r="A595" s="59" t="s">
        <v>445</v>
      </c>
      <c r="B595" s="62">
        <v>2080</v>
      </c>
      <c r="C595" s="62">
        <v>2080</v>
      </c>
      <c r="D595" s="60">
        <v>2080</v>
      </c>
      <c r="E595" s="59"/>
    </row>
    <row r="596" spans="1:5" ht="20.149999999999999" customHeight="1">
      <c r="A596" s="59" t="s">
        <v>446</v>
      </c>
      <c r="B596" s="62">
        <v>260</v>
      </c>
      <c r="C596" s="62">
        <v>260</v>
      </c>
      <c r="D596" s="60">
        <v>152</v>
      </c>
      <c r="E596" s="59"/>
    </row>
    <row r="597" spans="1:5" ht="20.149999999999999" customHeight="1">
      <c r="A597" s="59" t="s">
        <v>447</v>
      </c>
      <c r="B597" s="60">
        <f>SUM(B598:B600)</f>
        <v>0</v>
      </c>
      <c r="C597" s="60">
        <f>SUM(C598:C600)</f>
        <v>0</v>
      </c>
      <c r="D597" s="60">
        <f>SUM(D598:D600)</f>
        <v>0</v>
      </c>
      <c r="E597" s="59"/>
    </row>
    <row r="598" spans="1:5" ht="20.149999999999999" customHeight="1">
      <c r="A598" s="59" t="s">
        <v>448</v>
      </c>
      <c r="B598" s="62"/>
      <c r="C598" s="62"/>
      <c r="D598" s="60">
        <v>0</v>
      </c>
      <c r="E598" s="59"/>
    </row>
    <row r="599" spans="1:5" ht="20.149999999999999" customHeight="1">
      <c r="A599" s="59" t="s">
        <v>449</v>
      </c>
      <c r="B599" s="62"/>
      <c r="C599" s="62"/>
      <c r="D599" s="60">
        <v>0</v>
      </c>
      <c r="E599" s="59"/>
    </row>
    <row r="600" spans="1:5" ht="20.149999999999999" customHeight="1">
      <c r="A600" s="59" t="s">
        <v>450</v>
      </c>
      <c r="B600" s="62"/>
      <c r="C600" s="62"/>
      <c r="D600" s="60">
        <v>0</v>
      </c>
      <c r="E600" s="59"/>
    </row>
    <row r="601" spans="1:5" ht="20.149999999999999" customHeight="1">
      <c r="A601" s="59" t="s">
        <v>451</v>
      </c>
      <c r="B601" s="60">
        <f>SUM(B602:B610)</f>
        <v>2041</v>
      </c>
      <c r="C601" s="60">
        <f>SUM(C602:C610)</f>
        <v>2041</v>
      </c>
      <c r="D601" s="60">
        <f>SUM(D602:D610)</f>
        <v>2041</v>
      </c>
      <c r="E601" s="59"/>
    </row>
    <row r="602" spans="1:5" ht="20.149999999999999" customHeight="1">
      <c r="A602" s="59" t="s">
        <v>452</v>
      </c>
      <c r="B602" s="62"/>
      <c r="C602" s="62"/>
      <c r="D602" s="60">
        <v>0</v>
      </c>
      <c r="E602" s="59"/>
    </row>
    <row r="603" spans="1:5" ht="20.149999999999999" customHeight="1">
      <c r="A603" s="59" t="s">
        <v>453</v>
      </c>
      <c r="B603" s="60">
        <v>1985</v>
      </c>
      <c r="C603" s="60">
        <v>1985</v>
      </c>
      <c r="D603" s="60">
        <v>1985</v>
      </c>
      <c r="E603" s="59"/>
    </row>
    <row r="604" spans="1:5" ht="20.149999999999999" customHeight="1">
      <c r="A604" s="59" t="s">
        <v>454</v>
      </c>
      <c r="B604" s="62"/>
      <c r="C604" s="62"/>
      <c r="D604" s="60">
        <v>0</v>
      </c>
      <c r="E604" s="59"/>
    </row>
    <row r="605" spans="1:5" ht="20.149999999999999" customHeight="1">
      <c r="A605" s="59" t="s">
        <v>455</v>
      </c>
      <c r="B605" s="62"/>
      <c r="C605" s="62"/>
      <c r="D605" s="60">
        <v>0</v>
      </c>
      <c r="E605" s="59"/>
    </row>
    <row r="606" spans="1:5" ht="20.149999999999999" customHeight="1">
      <c r="A606" s="59" t="s">
        <v>456</v>
      </c>
      <c r="B606" s="62"/>
      <c r="C606" s="62"/>
      <c r="D606" s="60">
        <v>0</v>
      </c>
      <c r="E606" s="59"/>
    </row>
    <row r="607" spans="1:5" ht="20.149999999999999" customHeight="1">
      <c r="A607" s="59" t="s">
        <v>457</v>
      </c>
      <c r="B607" s="62"/>
      <c r="C607" s="62"/>
      <c r="D607" s="60">
        <v>0</v>
      </c>
      <c r="E607" s="59"/>
    </row>
    <row r="608" spans="1:5" ht="20.149999999999999" customHeight="1">
      <c r="A608" s="59" t="s">
        <v>458</v>
      </c>
      <c r="B608" s="62"/>
      <c r="C608" s="62"/>
      <c r="D608" s="60">
        <v>0</v>
      </c>
      <c r="E608" s="59"/>
    </row>
    <row r="609" spans="1:5" ht="20.149999999999999" customHeight="1">
      <c r="A609" s="59" t="s">
        <v>459</v>
      </c>
      <c r="B609" s="62"/>
      <c r="C609" s="62"/>
      <c r="D609" s="60">
        <v>0</v>
      </c>
      <c r="E609" s="59"/>
    </row>
    <row r="610" spans="1:5" ht="20.149999999999999" customHeight="1">
      <c r="A610" s="59" t="s">
        <v>460</v>
      </c>
      <c r="B610" s="60">
        <v>56</v>
      </c>
      <c r="C610" s="60">
        <v>56</v>
      </c>
      <c r="D610" s="60">
        <v>56</v>
      </c>
      <c r="E610" s="59"/>
    </row>
    <row r="611" spans="1:5" ht="20.149999999999999" customHeight="1">
      <c r="A611" s="59" t="s">
        <v>461</v>
      </c>
      <c r="B611" s="60">
        <f>SUM(B612:B618)</f>
        <v>3074</v>
      </c>
      <c r="C611" s="60">
        <f>SUM(C612:C618)</f>
        <v>3574</v>
      </c>
      <c r="D611" s="60">
        <f>SUM(D612:D618)</f>
        <v>3652</v>
      </c>
      <c r="E611" s="59"/>
    </row>
    <row r="612" spans="1:5" ht="20.149999999999999" customHeight="1">
      <c r="A612" s="59" t="s">
        <v>462</v>
      </c>
      <c r="B612" s="62">
        <v>700</v>
      </c>
      <c r="C612" s="62">
        <v>1200</v>
      </c>
      <c r="D612" s="60">
        <v>1195</v>
      </c>
      <c r="E612" s="59"/>
    </row>
    <row r="613" spans="1:5" ht="20.149999999999999" customHeight="1">
      <c r="A613" s="59" t="s">
        <v>463</v>
      </c>
      <c r="B613" s="60">
        <v>1583</v>
      </c>
      <c r="C613" s="60">
        <v>1583</v>
      </c>
      <c r="D613" s="60">
        <v>1583</v>
      </c>
      <c r="E613" s="59"/>
    </row>
    <row r="614" spans="1:5" ht="20.149999999999999" customHeight="1">
      <c r="A614" s="59" t="s">
        <v>464</v>
      </c>
      <c r="B614" s="62"/>
      <c r="C614" s="62"/>
      <c r="D614" s="60">
        <v>0</v>
      </c>
      <c r="E614" s="59"/>
    </row>
    <row r="615" spans="1:5" ht="20.149999999999999" customHeight="1">
      <c r="A615" s="59" t="s">
        <v>465</v>
      </c>
      <c r="B615" s="62"/>
      <c r="C615" s="62"/>
      <c r="D615" s="60">
        <v>0</v>
      </c>
      <c r="E615" s="59"/>
    </row>
    <row r="616" spans="1:5" ht="20.149999999999999" customHeight="1">
      <c r="A616" s="59" t="s">
        <v>466</v>
      </c>
      <c r="B616" s="62">
        <v>683</v>
      </c>
      <c r="C616" s="62">
        <v>683</v>
      </c>
      <c r="D616" s="60">
        <v>501</v>
      </c>
      <c r="E616" s="59"/>
    </row>
    <row r="617" spans="1:5" ht="20.149999999999999" customHeight="1">
      <c r="A617" s="59" t="s">
        <v>467</v>
      </c>
      <c r="B617" s="62"/>
      <c r="C617" s="62"/>
      <c r="D617" s="60">
        <v>0</v>
      </c>
      <c r="E617" s="59"/>
    </row>
    <row r="618" spans="1:5" ht="20.149999999999999" customHeight="1">
      <c r="A618" s="59" t="s">
        <v>468</v>
      </c>
      <c r="B618" s="62">
        <v>108</v>
      </c>
      <c r="C618" s="62">
        <v>108</v>
      </c>
      <c r="D618" s="60">
        <v>373</v>
      </c>
      <c r="E618" s="59"/>
    </row>
    <row r="619" spans="1:5" ht="20.149999999999999" customHeight="1">
      <c r="A619" s="59" t="s">
        <v>469</v>
      </c>
      <c r="B619" s="60">
        <f>SUM(B620:B625)</f>
        <v>547</v>
      </c>
      <c r="C619" s="60">
        <f>SUM(C620:C625)</f>
        <v>547</v>
      </c>
      <c r="D619" s="60">
        <f>SUM(D620:D625)</f>
        <v>530</v>
      </c>
      <c r="E619" s="59"/>
    </row>
    <row r="620" spans="1:5" ht="20.149999999999999" customHeight="1">
      <c r="A620" s="59" t="s">
        <v>470</v>
      </c>
      <c r="B620" s="62">
        <v>249</v>
      </c>
      <c r="C620" s="62">
        <v>249</v>
      </c>
      <c r="D620" s="60">
        <v>232</v>
      </c>
      <c r="E620" s="59"/>
    </row>
    <row r="621" spans="1:5" ht="20.149999999999999" customHeight="1">
      <c r="A621" s="59" t="s">
        <v>471</v>
      </c>
      <c r="B621" s="62"/>
      <c r="C621" s="62"/>
      <c r="D621" s="60">
        <v>0</v>
      </c>
      <c r="E621" s="59"/>
    </row>
    <row r="622" spans="1:5" ht="20.149999999999999" customHeight="1">
      <c r="A622" s="59" t="s">
        <v>472</v>
      </c>
      <c r="B622" s="60">
        <v>4</v>
      </c>
      <c r="C622" s="60">
        <v>4</v>
      </c>
      <c r="D622" s="60">
        <v>4</v>
      </c>
      <c r="E622" s="59"/>
    </row>
    <row r="623" spans="1:5" ht="20.149999999999999" customHeight="1">
      <c r="A623" s="59" t="s">
        <v>473</v>
      </c>
      <c r="B623" s="60">
        <v>44</v>
      </c>
      <c r="C623" s="60">
        <v>44</v>
      </c>
      <c r="D623" s="60">
        <v>44</v>
      </c>
      <c r="E623" s="59"/>
    </row>
    <row r="624" spans="1:5" ht="20.149999999999999" customHeight="1">
      <c r="A624" s="59" t="s">
        <v>474</v>
      </c>
      <c r="B624" s="60">
        <v>0</v>
      </c>
      <c r="C624" s="60">
        <v>0</v>
      </c>
      <c r="D624" s="60">
        <v>0</v>
      </c>
      <c r="E624" s="59"/>
    </row>
    <row r="625" spans="1:5" ht="20.149999999999999" customHeight="1">
      <c r="A625" s="59" t="s">
        <v>475</v>
      </c>
      <c r="B625" s="60">
        <v>250</v>
      </c>
      <c r="C625" s="60">
        <v>250</v>
      </c>
      <c r="D625" s="60">
        <v>250</v>
      </c>
      <c r="E625" s="59"/>
    </row>
    <row r="626" spans="1:5" ht="20.149999999999999" customHeight="1">
      <c r="A626" s="59" t="s">
        <v>476</v>
      </c>
      <c r="B626" s="60">
        <f>SUM(B627:B632)</f>
        <v>1024</v>
      </c>
      <c r="C626" s="60">
        <f>SUM(C627:C632)</f>
        <v>1024</v>
      </c>
      <c r="D626" s="60">
        <f>SUM(D627:D632)</f>
        <v>1024</v>
      </c>
      <c r="E626" s="59"/>
    </row>
    <row r="627" spans="1:5" ht="20.149999999999999" customHeight="1">
      <c r="A627" s="59" t="s">
        <v>477</v>
      </c>
      <c r="B627" s="62"/>
      <c r="C627" s="62"/>
      <c r="D627" s="60">
        <v>0</v>
      </c>
      <c r="E627" s="59"/>
    </row>
    <row r="628" spans="1:5" ht="20.149999999999999" customHeight="1">
      <c r="A628" s="59" t="s">
        <v>478</v>
      </c>
      <c r="B628" s="60">
        <v>34</v>
      </c>
      <c r="C628" s="60">
        <v>34</v>
      </c>
      <c r="D628" s="60">
        <v>34</v>
      </c>
      <c r="E628" s="59"/>
    </row>
    <row r="629" spans="1:5" s="54" customFormat="1" ht="20.149999999999999" customHeight="1">
      <c r="A629" s="59" t="s">
        <v>479</v>
      </c>
      <c r="B629" s="60">
        <v>0</v>
      </c>
      <c r="C629" s="60">
        <v>0</v>
      </c>
      <c r="D629" s="60">
        <v>0</v>
      </c>
      <c r="E629" s="67"/>
    </row>
    <row r="630" spans="1:5" ht="20.149999999999999" customHeight="1">
      <c r="A630" s="59" t="s">
        <v>480</v>
      </c>
      <c r="B630" s="60">
        <v>967</v>
      </c>
      <c r="C630" s="60">
        <v>967</v>
      </c>
      <c r="D630" s="60">
        <v>967</v>
      </c>
      <c r="E630" s="59"/>
    </row>
    <row r="631" spans="1:5" ht="20.149999999999999" customHeight="1">
      <c r="A631" s="59" t="s">
        <v>481</v>
      </c>
      <c r="B631" s="60">
        <v>5</v>
      </c>
      <c r="C631" s="60">
        <v>5</v>
      </c>
      <c r="D631" s="60">
        <v>5</v>
      </c>
      <c r="E631" s="59"/>
    </row>
    <row r="632" spans="1:5" ht="20.149999999999999" customHeight="1">
      <c r="A632" s="59" t="s">
        <v>482</v>
      </c>
      <c r="B632" s="60">
        <v>18</v>
      </c>
      <c r="C632" s="60">
        <v>18</v>
      </c>
      <c r="D632" s="60">
        <v>18</v>
      </c>
      <c r="E632" s="59"/>
    </row>
    <row r="633" spans="1:5" ht="20.149999999999999" customHeight="1">
      <c r="A633" s="59" t="s">
        <v>483</v>
      </c>
      <c r="B633" s="60">
        <f>SUM(B634:B641)</f>
        <v>1152</v>
      </c>
      <c r="C633" s="60">
        <f>SUM(C634:C641)</f>
        <v>1152</v>
      </c>
      <c r="D633" s="60">
        <f>SUM(D634:D641)</f>
        <v>880</v>
      </c>
      <c r="E633" s="59"/>
    </row>
    <row r="634" spans="1:5" ht="20.149999999999999" customHeight="1">
      <c r="A634" s="59" t="s">
        <v>40</v>
      </c>
      <c r="B634" s="62">
        <v>291</v>
      </c>
      <c r="C634" s="62">
        <v>291</v>
      </c>
      <c r="D634" s="60">
        <v>19</v>
      </c>
      <c r="E634" s="59"/>
    </row>
    <row r="635" spans="1:5" ht="20.149999999999999" customHeight="1">
      <c r="A635" s="59" t="s">
        <v>41</v>
      </c>
      <c r="B635" s="60">
        <v>3</v>
      </c>
      <c r="C635" s="60">
        <v>3</v>
      </c>
      <c r="D635" s="60">
        <v>3</v>
      </c>
      <c r="E635" s="59"/>
    </row>
    <row r="636" spans="1:5" ht="20.149999999999999" customHeight="1">
      <c r="A636" s="59" t="s">
        <v>42</v>
      </c>
      <c r="B636" s="60">
        <v>0</v>
      </c>
      <c r="C636" s="60">
        <v>0</v>
      </c>
      <c r="D636" s="60">
        <v>0</v>
      </c>
      <c r="E636" s="59"/>
    </row>
    <row r="637" spans="1:5" ht="20.149999999999999" customHeight="1">
      <c r="A637" s="59" t="s">
        <v>484</v>
      </c>
      <c r="B637" s="60">
        <v>180</v>
      </c>
      <c r="C637" s="60">
        <v>180</v>
      </c>
      <c r="D637" s="60">
        <v>180</v>
      </c>
      <c r="E637" s="59"/>
    </row>
    <row r="638" spans="1:5" ht="20.149999999999999" customHeight="1">
      <c r="A638" s="59" t="s">
        <v>485</v>
      </c>
      <c r="B638" s="60">
        <v>16</v>
      </c>
      <c r="C638" s="60">
        <v>16</v>
      </c>
      <c r="D638" s="60">
        <v>16</v>
      </c>
      <c r="E638" s="59"/>
    </row>
    <row r="639" spans="1:5" ht="20.149999999999999" customHeight="1">
      <c r="A639" s="59" t="s">
        <v>486</v>
      </c>
      <c r="B639" s="60">
        <v>0</v>
      </c>
      <c r="C639" s="60">
        <v>0</v>
      </c>
      <c r="D639" s="60">
        <v>0</v>
      </c>
      <c r="E639" s="59"/>
    </row>
    <row r="640" spans="1:5" ht="20.149999999999999" customHeight="1">
      <c r="A640" s="59" t="s">
        <v>487</v>
      </c>
      <c r="B640" s="60">
        <v>332</v>
      </c>
      <c r="C640" s="60">
        <v>332</v>
      </c>
      <c r="D640" s="60">
        <v>332</v>
      </c>
      <c r="E640" s="59"/>
    </row>
    <row r="641" spans="1:5" ht="20.149999999999999" customHeight="1">
      <c r="A641" s="59" t="s">
        <v>488</v>
      </c>
      <c r="B641" s="60">
        <v>330</v>
      </c>
      <c r="C641" s="60">
        <v>330</v>
      </c>
      <c r="D641" s="60">
        <v>330</v>
      </c>
      <c r="E641" s="59"/>
    </row>
    <row r="642" spans="1:5" ht="20.149999999999999" customHeight="1">
      <c r="A642" s="59" t="s">
        <v>489</v>
      </c>
      <c r="B642" s="60">
        <f>SUM(B643:B646)</f>
        <v>0</v>
      </c>
      <c r="C642" s="60">
        <f>SUM(C643:C646)</f>
        <v>0</v>
      </c>
      <c r="D642" s="60">
        <f>SUM(D643:D646)</f>
        <v>0</v>
      </c>
      <c r="E642" s="59"/>
    </row>
    <row r="643" spans="1:5" ht="20.149999999999999" customHeight="1">
      <c r="A643" s="59" t="s">
        <v>40</v>
      </c>
      <c r="B643" s="62"/>
      <c r="C643" s="62"/>
      <c r="D643" s="60">
        <v>0</v>
      </c>
      <c r="E643" s="59"/>
    </row>
    <row r="644" spans="1:5" ht="20.149999999999999" customHeight="1">
      <c r="A644" s="59" t="s">
        <v>41</v>
      </c>
      <c r="B644" s="62"/>
      <c r="C644" s="62"/>
      <c r="D644" s="60">
        <v>0</v>
      </c>
      <c r="E644" s="59"/>
    </row>
    <row r="645" spans="1:5" ht="20.149999999999999" customHeight="1">
      <c r="A645" s="59" t="s">
        <v>42</v>
      </c>
      <c r="B645" s="62"/>
      <c r="C645" s="62"/>
      <c r="D645" s="60">
        <v>0</v>
      </c>
      <c r="E645" s="59"/>
    </row>
    <row r="646" spans="1:5" ht="20.149999999999999" customHeight="1">
      <c r="A646" s="59" t="s">
        <v>490</v>
      </c>
      <c r="B646" s="62"/>
      <c r="C646" s="62"/>
      <c r="D646" s="60">
        <v>0</v>
      </c>
      <c r="E646" s="59"/>
    </row>
    <row r="647" spans="1:5" s="54" customFormat="1" ht="20.149999999999999" customHeight="1">
      <c r="A647" s="59" t="s">
        <v>491</v>
      </c>
      <c r="B647" s="60">
        <f>SUM(B648:B649)</f>
        <v>3436</v>
      </c>
      <c r="C647" s="60">
        <f>SUM(C648:C649)</f>
        <v>3436</v>
      </c>
      <c r="D647" s="60">
        <f>SUM(D648:D649)</f>
        <v>3436</v>
      </c>
      <c r="E647" s="67"/>
    </row>
    <row r="648" spans="1:5" s="54" customFormat="1" ht="20.149999999999999" customHeight="1">
      <c r="A648" s="59" t="s">
        <v>492</v>
      </c>
      <c r="B648" s="60">
        <v>1005</v>
      </c>
      <c r="C648" s="60">
        <v>1005</v>
      </c>
      <c r="D648" s="60">
        <v>1005</v>
      </c>
      <c r="E648" s="67"/>
    </row>
    <row r="649" spans="1:5" s="54" customFormat="1" ht="20.149999999999999" customHeight="1">
      <c r="A649" s="59" t="s">
        <v>493</v>
      </c>
      <c r="B649" s="60">
        <v>2431</v>
      </c>
      <c r="C649" s="60">
        <v>2431</v>
      </c>
      <c r="D649" s="60">
        <v>2431</v>
      </c>
      <c r="E649" s="67"/>
    </row>
    <row r="650" spans="1:5" ht="20.149999999999999" customHeight="1">
      <c r="A650" s="59" t="s">
        <v>494</v>
      </c>
      <c r="B650" s="60">
        <f>SUM(B651:B652)</f>
        <v>1603</v>
      </c>
      <c r="C650" s="60">
        <f>SUM(C651:C652)</f>
        <v>1603</v>
      </c>
      <c r="D650" s="60">
        <f>SUM(D651:D652)</f>
        <v>1603</v>
      </c>
      <c r="E650" s="59"/>
    </row>
    <row r="651" spans="1:5" ht="20.149999999999999" customHeight="1">
      <c r="A651" s="59" t="s">
        <v>495</v>
      </c>
      <c r="B651" s="60">
        <v>1403</v>
      </c>
      <c r="C651" s="60">
        <v>1403</v>
      </c>
      <c r="D651" s="60">
        <v>1403</v>
      </c>
      <c r="E651" s="59"/>
    </row>
    <row r="652" spans="1:5" ht="20.149999999999999" customHeight="1">
      <c r="A652" s="59" t="s">
        <v>496</v>
      </c>
      <c r="B652" s="60">
        <v>200</v>
      </c>
      <c r="C652" s="60">
        <v>200</v>
      </c>
      <c r="D652" s="60">
        <v>200</v>
      </c>
      <c r="E652" s="59"/>
    </row>
    <row r="653" spans="1:5" ht="20.149999999999999" customHeight="1">
      <c r="A653" s="59" t="s">
        <v>497</v>
      </c>
      <c r="B653" s="60">
        <f>SUM(B654:B655)</f>
        <v>2000</v>
      </c>
      <c r="C653" s="60">
        <f>SUM(C654:C655)</f>
        <v>2000</v>
      </c>
      <c r="D653" s="60">
        <f>SUM(D654:D655)</f>
        <v>2000</v>
      </c>
      <c r="E653" s="59"/>
    </row>
    <row r="654" spans="1:5" ht="20.149999999999999" customHeight="1">
      <c r="A654" s="59" t="s">
        <v>498</v>
      </c>
      <c r="B654" s="62"/>
      <c r="C654" s="62"/>
      <c r="D654" s="60">
        <v>0</v>
      </c>
      <c r="E654" s="59"/>
    </row>
    <row r="655" spans="1:5" ht="20.149999999999999" customHeight="1">
      <c r="A655" s="59" t="s">
        <v>499</v>
      </c>
      <c r="B655" s="60">
        <v>2000</v>
      </c>
      <c r="C655" s="60">
        <v>2000</v>
      </c>
      <c r="D655" s="60">
        <v>2000</v>
      </c>
      <c r="E655" s="59"/>
    </row>
    <row r="656" spans="1:5" s="54" customFormat="1" ht="20.149999999999999" customHeight="1">
      <c r="A656" s="59" t="s">
        <v>500</v>
      </c>
      <c r="B656" s="60">
        <f>SUM(B657:B658)</f>
        <v>0</v>
      </c>
      <c r="C656" s="60">
        <f>SUM(C657:C658)</f>
        <v>0</v>
      </c>
      <c r="D656" s="60">
        <f>SUM(D657:D658)</f>
        <v>0</v>
      </c>
      <c r="E656" s="67"/>
    </row>
    <row r="657" spans="1:5" s="54" customFormat="1" ht="20.149999999999999" customHeight="1">
      <c r="A657" s="59" t="s">
        <v>501</v>
      </c>
      <c r="B657" s="62"/>
      <c r="C657" s="62"/>
      <c r="D657" s="60">
        <v>0</v>
      </c>
      <c r="E657" s="67"/>
    </row>
    <row r="658" spans="1:5" s="54" customFormat="1" ht="20.149999999999999" customHeight="1">
      <c r="A658" s="59" t="s">
        <v>502</v>
      </c>
      <c r="B658" s="62"/>
      <c r="C658" s="62"/>
      <c r="D658" s="60">
        <v>0</v>
      </c>
      <c r="E658" s="67"/>
    </row>
    <row r="659" spans="1:5" s="54" customFormat="1" ht="20.149999999999999" customHeight="1">
      <c r="A659" s="59" t="s">
        <v>503</v>
      </c>
      <c r="B659" s="60">
        <f>SUM(B660:B661)</f>
        <v>145</v>
      </c>
      <c r="C659" s="60">
        <f>SUM(C660:C661)</f>
        <v>145</v>
      </c>
      <c r="D659" s="60">
        <f>SUM(D660:D661)</f>
        <v>392</v>
      </c>
      <c r="E659" s="67"/>
    </row>
    <row r="660" spans="1:5" s="54" customFormat="1" ht="20.149999999999999" customHeight="1">
      <c r="A660" s="59" t="s">
        <v>504</v>
      </c>
      <c r="B660" s="62"/>
      <c r="C660" s="62"/>
      <c r="D660" s="60">
        <v>0</v>
      </c>
      <c r="E660" s="67"/>
    </row>
    <row r="661" spans="1:5" s="54" customFormat="1" ht="20.149999999999999" customHeight="1">
      <c r="A661" s="59" t="s">
        <v>505</v>
      </c>
      <c r="B661" s="62">
        <v>145</v>
      </c>
      <c r="C661" s="62">
        <v>145</v>
      </c>
      <c r="D661" s="60">
        <v>392</v>
      </c>
      <c r="E661" s="67"/>
    </row>
    <row r="662" spans="1:5" s="54" customFormat="1" ht="20.149999999999999" customHeight="1">
      <c r="A662" s="59" t="s">
        <v>506</v>
      </c>
      <c r="B662" s="60">
        <f>SUM(B663:B665)</f>
        <v>12430</v>
      </c>
      <c r="C662" s="60">
        <f>SUM(C663:C665)</f>
        <v>14284</v>
      </c>
      <c r="D662" s="60">
        <f>SUM(D663:D665)</f>
        <v>16740</v>
      </c>
      <c r="E662" s="67"/>
    </row>
    <row r="663" spans="1:5" s="54" customFormat="1" ht="20.149999999999999" customHeight="1">
      <c r="A663" s="59" t="s">
        <v>507</v>
      </c>
      <c r="B663" s="62">
        <v>567</v>
      </c>
      <c r="C663" s="62">
        <f>750+567+967</f>
        <v>2284</v>
      </c>
      <c r="D663" s="60">
        <v>9012</v>
      </c>
      <c r="E663" s="67"/>
    </row>
    <row r="664" spans="1:5" s="54" customFormat="1" ht="20.149999999999999" customHeight="1">
      <c r="A664" s="59" t="s">
        <v>508</v>
      </c>
      <c r="B664" s="62">
        <f>863+7000</f>
        <v>7863</v>
      </c>
      <c r="C664" s="62">
        <f>1000+7000</f>
        <v>8000</v>
      </c>
      <c r="D664" s="60">
        <v>7728</v>
      </c>
      <c r="E664" s="67"/>
    </row>
    <row r="665" spans="1:5" ht="20.149999999999999" customHeight="1">
      <c r="A665" s="59" t="s">
        <v>509</v>
      </c>
      <c r="B665" s="62">
        <v>4000</v>
      </c>
      <c r="C665" s="62">
        <v>4000</v>
      </c>
      <c r="D665" s="60">
        <v>0</v>
      </c>
      <c r="E665" s="59"/>
    </row>
    <row r="666" spans="1:5" ht="20.149999999999999" customHeight="1">
      <c r="A666" s="59" t="s">
        <v>510</v>
      </c>
      <c r="B666" s="60">
        <f>SUM(B667:B670)</f>
        <v>0</v>
      </c>
      <c r="C666" s="60">
        <f>SUM(C667:C670)</f>
        <v>0</v>
      </c>
      <c r="D666" s="60">
        <f>SUM(D667:D670)</f>
        <v>0</v>
      </c>
      <c r="E666" s="59"/>
    </row>
    <row r="667" spans="1:5" ht="20.149999999999999" customHeight="1">
      <c r="A667" s="59" t="s">
        <v>511</v>
      </c>
      <c r="B667" s="62"/>
      <c r="C667" s="62"/>
      <c r="D667" s="60">
        <v>0</v>
      </c>
      <c r="E667" s="59"/>
    </row>
    <row r="668" spans="1:5" ht="20.149999999999999" customHeight="1">
      <c r="A668" s="59" t="s">
        <v>512</v>
      </c>
      <c r="B668" s="62"/>
      <c r="C668" s="62"/>
      <c r="D668" s="60">
        <v>0</v>
      </c>
      <c r="E668" s="59"/>
    </row>
    <row r="669" spans="1:5" ht="20.149999999999999" customHeight="1">
      <c r="A669" s="59" t="s">
        <v>513</v>
      </c>
      <c r="B669" s="62"/>
      <c r="C669" s="62"/>
      <c r="D669" s="60">
        <v>0</v>
      </c>
      <c r="E669" s="59"/>
    </row>
    <row r="670" spans="1:5" ht="20.149999999999999" customHeight="1">
      <c r="A670" s="59" t="s">
        <v>514</v>
      </c>
      <c r="B670" s="62"/>
      <c r="C670" s="62"/>
      <c r="D670" s="60">
        <v>0</v>
      </c>
      <c r="E670" s="59"/>
    </row>
    <row r="671" spans="1:5" ht="20.149999999999999" customHeight="1">
      <c r="A671" s="59" t="s">
        <v>515</v>
      </c>
      <c r="B671" s="60">
        <f>SUM(B672:B678)</f>
        <v>0</v>
      </c>
      <c r="C671" s="60">
        <f>SUM(C672:C678)</f>
        <v>156</v>
      </c>
      <c r="D671" s="60">
        <f>SUM(D672:D678)</f>
        <v>89</v>
      </c>
      <c r="E671" s="59"/>
    </row>
    <row r="672" spans="1:5" ht="20.149999999999999" customHeight="1">
      <c r="A672" s="59" t="s">
        <v>40</v>
      </c>
      <c r="B672" s="62"/>
      <c r="C672" s="62">
        <v>156</v>
      </c>
      <c r="D672" s="60">
        <v>89</v>
      </c>
      <c r="E672" s="59"/>
    </row>
    <row r="673" spans="1:5" ht="20.149999999999999" customHeight="1">
      <c r="A673" s="59" t="s">
        <v>41</v>
      </c>
      <c r="B673" s="62"/>
      <c r="C673" s="62"/>
      <c r="D673" s="60">
        <v>0</v>
      </c>
      <c r="E673" s="59"/>
    </row>
    <row r="674" spans="1:5" ht="20.149999999999999" customHeight="1">
      <c r="A674" s="59" t="s">
        <v>42</v>
      </c>
      <c r="B674" s="62"/>
      <c r="C674" s="62"/>
      <c r="D674" s="60">
        <v>0</v>
      </c>
      <c r="E674" s="59"/>
    </row>
    <row r="675" spans="1:5" ht="20.149999999999999" customHeight="1">
      <c r="A675" s="59" t="s">
        <v>516</v>
      </c>
      <c r="B675" s="62"/>
      <c r="C675" s="62"/>
      <c r="D675" s="60">
        <v>0</v>
      </c>
      <c r="E675" s="59"/>
    </row>
    <row r="676" spans="1:5" ht="20.149999999999999" customHeight="1">
      <c r="A676" s="59" t="s">
        <v>517</v>
      </c>
      <c r="B676" s="62"/>
      <c r="C676" s="62"/>
      <c r="D676" s="60">
        <v>0</v>
      </c>
      <c r="E676" s="59"/>
    </row>
    <row r="677" spans="1:5" ht="20.149999999999999" customHeight="1">
      <c r="A677" s="59" t="s">
        <v>49</v>
      </c>
      <c r="B677" s="62"/>
      <c r="C677" s="62"/>
      <c r="D677" s="60">
        <v>0</v>
      </c>
      <c r="E677" s="59"/>
    </row>
    <row r="678" spans="1:5" ht="20.149999999999999" customHeight="1">
      <c r="A678" s="59" t="s">
        <v>518</v>
      </c>
      <c r="B678" s="62"/>
      <c r="C678" s="62"/>
      <c r="D678" s="60">
        <v>0</v>
      </c>
      <c r="E678" s="59"/>
    </row>
    <row r="679" spans="1:5" ht="20.149999999999999" customHeight="1">
      <c r="A679" s="59" t="s">
        <v>519</v>
      </c>
      <c r="B679" s="60">
        <f>B680</f>
        <v>0</v>
      </c>
      <c r="C679" s="60">
        <f>C680</f>
        <v>180</v>
      </c>
      <c r="D679" s="60">
        <f>D680</f>
        <v>272</v>
      </c>
      <c r="E679" s="59"/>
    </row>
    <row r="680" spans="1:5" ht="20.149999999999999" customHeight="1">
      <c r="A680" s="59" t="s">
        <v>520</v>
      </c>
      <c r="B680" s="62"/>
      <c r="C680" s="62">
        <v>180</v>
      </c>
      <c r="D680" s="60">
        <v>272</v>
      </c>
      <c r="E680" s="59"/>
    </row>
    <row r="681" spans="1:5" ht="20.149999999999999" customHeight="1">
      <c r="A681" s="59" t="s">
        <v>521</v>
      </c>
      <c r="B681" s="60">
        <f>SUM(B682,B687,B700,B704,B716,B719,B723,B728,B732,B736,B739,B748,B750)</f>
        <v>33700</v>
      </c>
      <c r="C681" s="60">
        <f>SUM(C682,C687,C700,C704,C716,C719,C723,C728,C732,C736,C739,C748,C750)</f>
        <v>31950</v>
      </c>
      <c r="D681" s="60">
        <f>SUM(D682,D687,D700,D704,D716,D719,D723,D728,D732,D736,D739,D748,D750)</f>
        <v>40600</v>
      </c>
      <c r="E681" s="59"/>
    </row>
    <row r="682" spans="1:5" ht="20.149999999999999" customHeight="1">
      <c r="A682" s="59" t="s">
        <v>522</v>
      </c>
      <c r="B682" s="60">
        <f>SUM(B683:B686)</f>
        <v>4025</v>
      </c>
      <c r="C682" s="60">
        <f>SUM(C683:C686)</f>
        <v>4025</v>
      </c>
      <c r="D682" s="60">
        <f>SUM(D683:D686)</f>
        <v>1037</v>
      </c>
      <c r="E682" s="59"/>
    </row>
    <row r="683" spans="1:5" ht="20.149999999999999" customHeight="1">
      <c r="A683" s="59" t="s">
        <v>40</v>
      </c>
      <c r="B683" s="62">
        <v>3027</v>
      </c>
      <c r="C683" s="62">
        <v>3027</v>
      </c>
      <c r="D683" s="60">
        <v>39</v>
      </c>
      <c r="E683" s="59"/>
    </row>
    <row r="684" spans="1:5" ht="20.149999999999999" customHeight="1">
      <c r="A684" s="59" t="s">
        <v>41</v>
      </c>
      <c r="B684" s="60">
        <v>572</v>
      </c>
      <c r="C684" s="60">
        <v>572</v>
      </c>
      <c r="D684" s="60">
        <v>572</v>
      </c>
      <c r="E684" s="59"/>
    </row>
    <row r="685" spans="1:5" ht="20.149999999999999" customHeight="1">
      <c r="A685" s="59" t="s">
        <v>42</v>
      </c>
      <c r="B685" s="60">
        <v>0</v>
      </c>
      <c r="C685" s="60">
        <v>0</v>
      </c>
      <c r="D685" s="60">
        <v>0</v>
      </c>
      <c r="E685" s="59"/>
    </row>
    <row r="686" spans="1:5" ht="20.149999999999999" customHeight="1">
      <c r="A686" s="59" t="s">
        <v>523</v>
      </c>
      <c r="B686" s="60">
        <v>426</v>
      </c>
      <c r="C686" s="60">
        <v>426</v>
      </c>
      <c r="D686" s="60">
        <v>426</v>
      </c>
      <c r="E686" s="59"/>
    </row>
    <row r="687" spans="1:5" ht="20.149999999999999" customHeight="1">
      <c r="A687" s="59" t="s">
        <v>524</v>
      </c>
      <c r="B687" s="60">
        <f>SUM(B688:B699)</f>
        <v>4727</v>
      </c>
      <c r="C687" s="60">
        <f>SUM(C688:C699)</f>
        <v>4727</v>
      </c>
      <c r="D687" s="60">
        <f>SUM(D688:D699)</f>
        <v>4807</v>
      </c>
      <c r="E687" s="59"/>
    </row>
    <row r="688" spans="1:5" ht="20.149999999999999" customHeight="1">
      <c r="A688" s="59" t="s">
        <v>525</v>
      </c>
      <c r="B688" s="62">
        <v>200</v>
      </c>
      <c r="C688" s="62">
        <v>200</v>
      </c>
      <c r="D688" s="60">
        <v>280</v>
      </c>
      <c r="E688" s="59"/>
    </row>
    <row r="689" spans="1:5" ht="20.149999999999999" customHeight="1">
      <c r="A689" s="59" t="s">
        <v>526</v>
      </c>
      <c r="B689" s="60">
        <v>4305</v>
      </c>
      <c r="C689" s="60">
        <v>4305</v>
      </c>
      <c r="D689" s="60">
        <v>4305</v>
      </c>
      <c r="E689" s="59"/>
    </row>
    <row r="690" spans="1:5" ht="20.149999999999999" customHeight="1">
      <c r="A690" s="59" t="s">
        <v>527</v>
      </c>
      <c r="B690" s="62"/>
      <c r="C690" s="62"/>
      <c r="D690" s="60">
        <v>0</v>
      </c>
      <c r="E690" s="59"/>
    </row>
    <row r="691" spans="1:5" ht="20.149999999999999" customHeight="1">
      <c r="A691" s="59" t="s">
        <v>528</v>
      </c>
      <c r="B691" s="62"/>
      <c r="C691" s="62"/>
      <c r="D691" s="60">
        <v>0</v>
      </c>
      <c r="E691" s="59"/>
    </row>
    <row r="692" spans="1:5" ht="20.149999999999999" customHeight="1">
      <c r="A692" s="59" t="s">
        <v>529</v>
      </c>
      <c r="B692" s="62"/>
      <c r="C692" s="62"/>
      <c r="D692" s="60">
        <v>0</v>
      </c>
      <c r="E692" s="59"/>
    </row>
    <row r="693" spans="1:5" ht="20.149999999999999" customHeight="1">
      <c r="A693" s="59" t="s">
        <v>530</v>
      </c>
      <c r="B693" s="60">
        <v>72</v>
      </c>
      <c r="C693" s="60">
        <v>72</v>
      </c>
      <c r="D693" s="60">
        <v>72</v>
      </c>
      <c r="E693" s="59"/>
    </row>
    <row r="694" spans="1:5" ht="20.149999999999999" customHeight="1">
      <c r="A694" s="59" t="s">
        <v>531</v>
      </c>
      <c r="B694" s="62"/>
      <c r="C694" s="62"/>
      <c r="D694" s="60">
        <v>0</v>
      </c>
      <c r="E694" s="59"/>
    </row>
    <row r="695" spans="1:5" ht="20.149999999999999" customHeight="1">
      <c r="A695" s="59" t="s">
        <v>532</v>
      </c>
      <c r="B695" s="62"/>
      <c r="C695" s="62"/>
      <c r="D695" s="60">
        <v>0</v>
      </c>
      <c r="E695" s="59"/>
    </row>
    <row r="696" spans="1:5" ht="20.149999999999999" customHeight="1">
      <c r="A696" s="59" t="s">
        <v>533</v>
      </c>
      <c r="B696" s="62"/>
      <c r="C696" s="62"/>
      <c r="D696" s="60">
        <v>0</v>
      </c>
      <c r="E696" s="59"/>
    </row>
    <row r="697" spans="1:5" ht="20.149999999999999" customHeight="1">
      <c r="A697" s="59" t="s">
        <v>534</v>
      </c>
      <c r="B697" s="62"/>
      <c r="C697" s="62"/>
      <c r="D697" s="60">
        <v>0</v>
      </c>
      <c r="E697" s="59"/>
    </row>
    <row r="698" spans="1:5" ht="20.149999999999999" customHeight="1">
      <c r="A698" s="59" t="s">
        <v>535</v>
      </c>
      <c r="B698" s="62"/>
      <c r="C698" s="62"/>
      <c r="D698" s="60">
        <v>0</v>
      </c>
      <c r="E698" s="59"/>
    </row>
    <row r="699" spans="1:5" ht="20.149999999999999" customHeight="1">
      <c r="A699" s="59" t="s">
        <v>536</v>
      </c>
      <c r="B699" s="60">
        <v>150</v>
      </c>
      <c r="C699" s="60">
        <v>150</v>
      </c>
      <c r="D699" s="60">
        <v>150</v>
      </c>
      <c r="E699" s="59"/>
    </row>
    <row r="700" spans="1:5" ht="20.149999999999999" customHeight="1">
      <c r="A700" s="59" t="s">
        <v>537</v>
      </c>
      <c r="B700" s="60">
        <f>SUM(B701:B703)</f>
        <v>4338</v>
      </c>
      <c r="C700" s="60">
        <f>SUM(C701:C703)</f>
        <v>4338</v>
      </c>
      <c r="D700" s="60">
        <f>SUM(D701:D703)</f>
        <v>4205</v>
      </c>
      <c r="E700" s="59"/>
    </row>
    <row r="701" spans="1:5" ht="20.149999999999999" customHeight="1">
      <c r="A701" s="59" t="s">
        <v>538</v>
      </c>
      <c r="B701" s="62"/>
      <c r="C701" s="62"/>
      <c r="D701" s="60">
        <v>0</v>
      </c>
      <c r="E701" s="59"/>
    </row>
    <row r="702" spans="1:5" ht="20.149999999999999" customHeight="1">
      <c r="A702" s="59" t="s">
        <v>539</v>
      </c>
      <c r="B702" s="62">
        <f>498+2500</f>
        <v>2998</v>
      </c>
      <c r="C702" s="62">
        <f>498+2500</f>
        <v>2998</v>
      </c>
      <c r="D702" s="60">
        <v>2865</v>
      </c>
      <c r="E702" s="59"/>
    </row>
    <row r="703" spans="1:5" ht="20.149999999999999" customHeight="1">
      <c r="A703" s="59" t="s">
        <v>540</v>
      </c>
      <c r="B703" s="60">
        <v>1340</v>
      </c>
      <c r="C703" s="60">
        <v>1340</v>
      </c>
      <c r="D703" s="60">
        <v>1340</v>
      </c>
      <c r="E703" s="59"/>
    </row>
    <row r="704" spans="1:5" ht="20.149999999999999" customHeight="1">
      <c r="A704" s="59" t="s">
        <v>541</v>
      </c>
      <c r="B704" s="60">
        <f>SUM(B705:B715)</f>
        <v>3669</v>
      </c>
      <c r="C704" s="60">
        <f>SUM(C705:C715)</f>
        <v>3669</v>
      </c>
      <c r="D704" s="60">
        <f>SUM(D705:D715)</f>
        <v>3935</v>
      </c>
      <c r="E704" s="59"/>
    </row>
    <row r="705" spans="1:5" ht="20.149999999999999" customHeight="1">
      <c r="A705" s="59" t="s">
        <v>542</v>
      </c>
      <c r="B705" s="62">
        <v>168</v>
      </c>
      <c r="C705" s="62">
        <v>168</v>
      </c>
      <c r="D705" s="60">
        <v>434</v>
      </c>
      <c r="E705" s="59"/>
    </row>
    <row r="706" spans="1:5" ht="20.149999999999999" customHeight="1">
      <c r="A706" s="59" t="s">
        <v>543</v>
      </c>
      <c r="B706" s="60">
        <v>199</v>
      </c>
      <c r="C706" s="60">
        <v>199</v>
      </c>
      <c r="D706" s="60">
        <v>199</v>
      </c>
      <c r="E706" s="59"/>
    </row>
    <row r="707" spans="1:5" ht="20.149999999999999" customHeight="1">
      <c r="A707" s="59" t="s">
        <v>544</v>
      </c>
      <c r="B707" s="60">
        <v>0</v>
      </c>
      <c r="C707" s="60">
        <v>0</v>
      </c>
      <c r="D707" s="60">
        <v>0</v>
      </c>
      <c r="E707" s="59"/>
    </row>
    <row r="708" spans="1:5" ht="20.149999999999999" customHeight="1">
      <c r="A708" s="59" t="s">
        <v>545</v>
      </c>
      <c r="B708" s="60">
        <v>0</v>
      </c>
      <c r="C708" s="60">
        <v>0</v>
      </c>
      <c r="D708" s="60">
        <v>0</v>
      </c>
      <c r="E708" s="59"/>
    </row>
    <row r="709" spans="1:5" ht="20.149999999999999" customHeight="1">
      <c r="A709" s="59" t="s">
        <v>546</v>
      </c>
      <c r="B709" s="60">
        <v>0</v>
      </c>
      <c r="C709" s="60">
        <v>0</v>
      </c>
      <c r="D709" s="60">
        <v>0</v>
      </c>
      <c r="E709" s="59"/>
    </row>
    <row r="710" spans="1:5" ht="20.149999999999999" customHeight="1">
      <c r="A710" s="59" t="s">
        <v>547</v>
      </c>
      <c r="B710" s="60">
        <v>0</v>
      </c>
      <c r="C710" s="60">
        <v>0</v>
      </c>
      <c r="D710" s="60">
        <v>0</v>
      </c>
      <c r="E710" s="59"/>
    </row>
    <row r="711" spans="1:5" ht="20.149999999999999" customHeight="1">
      <c r="A711" s="59" t="s">
        <v>548</v>
      </c>
      <c r="B711" s="60">
        <v>0</v>
      </c>
      <c r="C711" s="60">
        <v>0</v>
      </c>
      <c r="D711" s="60">
        <v>0</v>
      </c>
      <c r="E711" s="59"/>
    </row>
    <row r="712" spans="1:5" ht="20.149999999999999" customHeight="1">
      <c r="A712" s="59" t="s">
        <v>549</v>
      </c>
      <c r="B712" s="60">
        <v>2702</v>
      </c>
      <c r="C712" s="60">
        <v>2702</v>
      </c>
      <c r="D712" s="60">
        <v>2702</v>
      </c>
      <c r="E712" s="59"/>
    </row>
    <row r="713" spans="1:5" ht="20.149999999999999" customHeight="1">
      <c r="A713" s="59" t="s">
        <v>550</v>
      </c>
      <c r="B713" s="60">
        <v>600</v>
      </c>
      <c r="C713" s="60">
        <v>600</v>
      </c>
      <c r="D713" s="60">
        <v>600</v>
      </c>
      <c r="E713" s="59"/>
    </row>
    <row r="714" spans="1:5" ht="20.149999999999999" customHeight="1">
      <c r="A714" s="59" t="s">
        <v>551</v>
      </c>
      <c r="B714" s="62"/>
      <c r="C714" s="62"/>
      <c r="D714" s="60">
        <v>0</v>
      </c>
      <c r="E714" s="59"/>
    </row>
    <row r="715" spans="1:5" ht="20.149999999999999" customHeight="1">
      <c r="A715" s="59" t="s">
        <v>552</v>
      </c>
      <c r="B715" s="62"/>
      <c r="C715" s="62"/>
      <c r="D715" s="60">
        <v>0</v>
      </c>
      <c r="E715" s="59"/>
    </row>
    <row r="716" spans="1:5" ht="20.149999999999999" customHeight="1">
      <c r="A716" s="59" t="s">
        <v>553</v>
      </c>
      <c r="B716" s="60">
        <f>SUM(B717:B718)</f>
        <v>80</v>
      </c>
      <c r="C716" s="60">
        <f>SUM(C717:C718)</f>
        <v>80</v>
      </c>
      <c r="D716" s="60">
        <f>SUM(D717:D718)</f>
        <v>80</v>
      </c>
      <c r="E716" s="59"/>
    </row>
    <row r="717" spans="1:5" ht="20.149999999999999" customHeight="1">
      <c r="A717" s="59" t="s">
        <v>554</v>
      </c>
      <c r="B717" s="62"/>
      <c r="C717" s="62"/>
      <c r="D717" s="60">
        <v>0</v>
      </c>
      <c r="E717" s="59"/>
    </row>
    <row r="718" spans="1:5" s="54" customFormat="1" ht="20.149999999999999" customHeight="1">
      <c r="A718" s="59" t="s">
        <v>555</v>
      </c>
      <c r="B718" s="60">
        <v>80</v>
      </c>
      <c r="C718" s="60">
        <v>80</v>
      </c>
      <c r="D718" s="60">
        <v>80</v>
      </c>
      <c r="E718" s="67"/>
    </row>
    <row r="719" spans="1:5" s="54" customFormat="1" ht="20.149999999999999" customHeight="1">
      <c r="A719" s="59" t="s">
        <v>556</v>
      </c>
      <c r="B719" s="60">
        <f>SUM(B720:B722)</f>
        <v>425</v>
      </c>
      <c r="C719" s="60">
        <f>SUM(C720:C722)</f>
        <v>425</v>
      </c>
      <c r="D719" s="60">
        <f>SUM(D720:D722)</f>
        <v>286</v>
      </c>
      <c r="E719" s="67"/>
    </row>
    <row r="720" spans="1:5" s="54" customFormat="1" ht="20.149999999999999" customHeight="1">
      <c r="A720" s="59" t="s">
        <v>557</v>
      </c>
      <c r="B720" s="62">
        <v>148</v>
      </c>
      <c r="C720" s="62">
        <v>148</v>
      </c>
      <c r="D720" s="60">
        <v>9</v>
      </c>
      <c r="E720" s="67"/>
    </row>
    <row r="721" spans="1:5" s="54" customFormat="1" ht="20.149999999999999" customHeight="1">
      <c r="A721" s="59" t="s">
        <v>558</v>
      </c>
      <c r="B721" s="60">
        <v>29</v>
      </c>
      <c r="C721" s="60">
        <v>29</v>
      </c>
      <c r="D721" s="60">
        <v>29</v>
      </c>
      <c r="E721" s="67"/>
    </row>
    <row r="722" spans="1:5" s="54" customFormat="1" ht="20.149999999999999" customHeight="1">
      <c r="A722" s="59" t="s">
        <v>559</v>
      </c>
      <c r="B722" s="60">
        <v>248</v>
      </c>
      <c r="C722" s="60">
        <v>248</v>
      </c>
      <c r="D722" s="60">
        <v>248</v>
      </c>
      <c r="E722" s="67"/>
    </row>
    <row r="723" spans="1:5" s="54" customFormat="1" ht="20.149999999999999" customHeight="1">
      <c r="A723" s="59" t="s">
        <v>560</v>
      </c>
      <c r="B723" s="60">
        <f>SUM(B724:B727)</f>
        <v>4281</v>
      </c>
      <c r="C723" s="60">
        <f>SUM(C724:C727)</f>
        <v>3031</v>
      </c>
      <c r="D723" s="60">
        <f>SUM(D724:D727)</f>
        <v>2986</v>
      </c>
      <c r="E723" s="67"/>
    </row>
    <row r="724" spans="1:5" s="54" customFormat="1" ht="20.149999999999999" customHeight="1">
      <c r="A724" s="59" t="s">
        <v>561</v>
      </c>
      <c r="B724" s="62">
        <v>2005</v>
      </c>
      <c r="C724" s="62">
        <v>1465</v>
      </c>
      <c r="D724" s="60">
        <v>1062</v>
      </c>
      <c r="E724" s="67"/>
    </row>
    <row r="725" spans="1:5" s="54" customFormat="1" ht="20.149999999999999" customHeight="1">
      <c r="A725" s="59" t="s">
        <v>562</v>
      </c>
      <c r="B725" s="62">
        <v>2276</v>
      </c>
      <c r="C725" s="62">
        <v>1566</v>
      </c>
      <c r="D725" s="60">
        <v>1924</v>
      </c>
      <c r="E725" s="67"/>
    </row>
    <row r="726" spans="1:5" s="54" customFormat="1" ht="20.149999999999999" customHeight="1">
      <c r="A726" s="59" t="s">
        <v>563</v>
      </c>
      <c r="B726" s="62"/>
      <c r="C726" s="62"/>
      <c r="D726" s="60">
        <v>0</v>
      </c>
      <c r="E726" s="67"/>
    </row>
    <row r="727" spans="1:5" s="54" customFormat="1" ht="20.149999999999999" customHeight="1">
      <c r="A727" s="59" t="s">
        <v>564</v>
      </c>
      <c r="B727" s="62"/>
      <c r="C727" s="62"/>
      <c r="D727" s="60">
        <v>0</v>
      </c>
      <c r="E727" s="67"/>
    </row>
    <row r="728" spans="1:5" s="54" customFormat="1" ht="20.149999999999999" customHeight="1">
      <c r="A728" s="59" t="s">
        <v>565</v>
      </c>
      <c r="B728" s="60">
        <f>SUM(B729:B731)</f>
        <v>8206</v>
      </c>
      <c r="C728" s="60">
        <f>SUM(C729:C731)</f>
        <v>8237</v>
      </c>
      <c r="D728" s="60">
        <f>SUM(D729:D731)</f>
        <v>20168</v>
      </c>
      <c r="E728" s="67"/>
    </row>
    <row r="729" spans="1:5" s="54" customFormat="1" ht="20.149999999999999" customHeight="1">
      <c r="A729" s="59" t="s">
        <v>566</v>
      </c>
      <c r="B729" s="62"/>
      <c r="C729" s="62"/>
      <c r="D729" s="60">
        <v>0</v>
      </c>
      <c r="E729" s="67"/>
    </row>
    <row r="730" spans="1:5" s="54" customFormat="1" ht="20.149999999999999" customHeight="1">
      <c r="A730" s="59" t="s">
        <v>567</v>
      </c>
      <c r="B730" s="62">
        <f>2673+5533</f>
        <v>8206</v>
      </c>
      <c r="C730" s="62">
        <f>1773+5533+931</f>
        <v>8237</v>
      </c>
      <c r="D730" s="60">
        <v>20168</v>
      </c>
      <c r="E730" s="67"/>
    </row>
    <row r="731" spans="1:5" s="54" customFormat="1" ht="20.149999999999999" customHeight="1">
      <c r="A731" s="59" t="s">
        <v>568</v>
      </c>
      <c r="B731" s="62"/>
      <c r="C731" s="62"/>
      <c r="D731" s="60">
        <v>0</v>
      </c>
      <c r="E731" s="67"/>
    </row>
    <row r="732" spans="1:5" s="54" customFormat="1" ht="20.149999999999999" customHeight="1">
      <c r="A732" s="59" t="s">
        <v>569</v>
      </c>
      <c r="B732" s="60">
        <f>SUM(B733:B735)</f>
        <v>2668</v>
      </c>
      <c r="C732" s="60">
        <f>SUM(C733:C735)</f>
        <v>2668</v>
      </c>
      <c r="D732" s="60">
        <f>SUM(D733:D735)</f>
        <v>2668</v>
      </c>
      <c r="E732" s="67"/>
    </row>
    <row r="733" spans="1:5" s="54" customFormat="1" ht="20.149999999999999" customHeight="1">
      <c r="A733" s="59" t="s">
        <v>570</v>
      </c>
      <c r="B733" s="60">
        <v>2585</v>
      </c>
      <c r="C733" s="60">
        <v>2585</v>
      </c>
      <c r="D733" s="60">
        <v>2585</v>
      </c>
      <c r="E733" s="67"/>
    </row>
    <row r="734" spans="1:5" s="54" customFormat="1" ht="20.149999999999999" customHeight="1">
      <c r="A734" s="59" t="s">
        <v>571</v>
      </c>
      <c r="B734" s="60">
        <v>0</v>
      </c>
      <c r="C734" s="60">
        <v>0</v>
      </c>
      <c r="D734" s="60">
        <v>0</v>
      </c>
      <c r="E734" s="67"/>
    </row>
    <row r="735" spans="1:5" s="54" customFormat="1" ht="20.149999999999999" customHeight="1">
      <c r="A735" s="59" t="s">
        <v>572</v>
      </c>
      <c r="B735" s="60">
        <v>83</v>
      </c>
      <c r="C735" s="60">
        <v>83</v>
      </c>
      <c r="D735" s="60">
        <v>83</v>
      </c>
      <c r="E735" s="67"/>
    </row>
    <row r="736" spans="1:5" ht="20.149999999999999" customHeight="1">
      <c r="A736" s="59" t="s">
        <v>573</v>
      </c>
      <c r="B736" s="60">
        <f>SUM(B737:B738)</f>
        <v>126</v>
      </c>
      <c r="C736" s="60">
        <f>SUM(C737:C738)</f>
        <v>126</v>
      </c>
      <c r="D736" s="60">
        <f>SUM(D737:D738)</f>
        <v>126</v>
      </c>
      <c r="E736" s="59"/>
    </row>
    <row r="737" spans="1:5" ht="20.149999999999999" customHeight="1">
      <c r="A737" s="59" t="s">
        <v>574</v>
      </c>
      <c r="B737" s="60">
        <v>126</v>
      </c>
      <c r="C737" s="60">
        <v>126</v>
      </c>
      <c r="D737" s="60">
        <v>126</v>
      </c>
      <c r="E737" s="59"/>
    </row>
    <row r="738" spans="1:5" ht="20.149999999999999" customHeight="1">
      <c r="A738" s="59" t="s">
        <v>575</v>
      </c>
      <c r="B738" s="62"/>
      <c r="C738" s="62"/>
      <c r="D738" s="60">
        <v>0</v>
      </c>
      <c r="E738" s="59"/>
    </row>
    <row r="739" spans="1:5" ht="20.149999999999999" customHeight="1">
      <c r="A739" s="59" t="s">
        <v>576</v>
      </c>
      <c r="B739" s="60">
        <f>SUM(B740:B747)</f>
        <v>167</v>
      </c>
      <c r="C739" s="60">
        <f>SUM(C740:C747)</f>
        <v>224</v>
      </c>
      <c r="D739" s="60">
        <f>SUM(D740:D747)</f>
        <v>219</v>
      </c>
      <c r="E739" s="59"/>
    </row>
    <row r="740" spans="1:5" ht="20.149999999999999" customHeight="1">
      <c r="A740" s="59" t="s">
        <v>40</v>
      </c>
      <c r="B740" s="62"/>
      <c r="C740" s="62">
        <v>57</v>
      </c>
      <c r="D740" s="60">
        <v>52</v>
      </c>
      <c r="E740" s="59"/>
    </row>
    <row r="741" spans="1:5" ht="20.149999999999999" customHeight="1">
      <c r="A741" s="59" t="s">
        <v>41</v>
      </c>
      <c r="B741" s="62"/>
      <c r="C741" s="62"/>
      <c r="D741" s="60">
        <v>0</v>
      </c>
      <c r="E741" s="59"/>
    </row>
    <row r="742" spans="1:5" ht="20.149999999999999" customHeight="1">
      <c r="A742" s="59" t="s">
        <v>42</v>
      </c>
      <c r="B742" s="62"/>
      <c r="C742" s="62"/>
      <c r="D742" s="60">
        <v>0</v>
      </c>
      <c r="E742" s="59"/>
    </row>
    <row r="743" spans="1:5" ht="20.149999999999999" customHeight="1">
      <c r="A743" s="59" t="s">
        <v>81</v>
      </c>
      <c r="B743" s="62"/>
      <c r="C743" s="62"/>
      <c r="D743" s="60">
        <v>0</v>
      </c>
      <c r="E743" s="59"/>
    </row>
    <row r="744" spans="1:5" ht="20.149999999999999" customHeight="1">
      <c r="A744" s="59" t="s">
        <v>577</v>
      </c>
      <c r="B744" s="60">
        <v>57</v>
      </c>
      <c r="C744" s="60">
        <v>57</v>
      </c>
      <c r="D744" s="60">
        <v>57</v>
      </c>
      <c r="E744" s="59"/>
    </row>
    <row r="745" spans="1:5" ht="20.149999999999999" customHeight="1">
      <c r="A745" s="59" t="s">
        <v>578</v>
      </c>
      <c r="B745" s="62"/>
      <c r="C745" s="62"/>
      <c r="D745" s="60">
        <v>0</v>
      </c>
      <c r="E745" s="59"/>
    </row>
    <row r="746" spans="1:5" ht="20.149999999999999" customHeight="1">
      <c r="A746" s="59" t="s">
        <v>49</v>
      </c>
      <c r="B746" s="62"/>
      <c r="C746" s="62"/>
      <c r="D746" s="60">
        <v>0</v>
      </c>
      <c r="E746" s="59"/>
    </row>
    <row r="747" spans="1:5" ht="20.149999999999999" customHeight="1">
      <c r="A747" s="59" t="s">
        <v>579</v>
      </c>
      <c r="B747" s="60">
        <v>110</v>
      </c>
      <c r="C747" s="60">
        <v>110</v>
      </c>
      <c r="D747" s="60">
        <v>110</v>
      </c>
      <c r="E747" s="59"/>
    </row>
    <row r="748" spans="1:5" ht="20.149999999999999" customHeight="1">
      <c r="A748" s="59" t="s">
        <v>580</v>
      </c>
      <c r="B748" s="60">
        <f>B749</f>
        <v>0</v>
      </c>
      <c r="C748" s="60">
        <f>C749</f>
        <v>0</v>
      </c>
      <c r="D748" s="60">
        <f>D749</f>
        <v>0</v>
      </c>
      <c r="E748" s="59"/>
    </row>
    <row r="749" spans="1:5" ht="20.149999999999999" customHeight="1">
      <c r="A749" s="59" t="s">
        <v>581</v>
      </c>
      <c r="B749" s="62"/>
      <c r="C749" s="62"/>
      <c r="D749" s="60">
        <v>0</v>
      </c>
      <c r="E749" s="59"/>
    </row>
    <row r="750" spans="1:5" ht="20.149999999999999" customHeight="1">
      <c r="A750" s="59" t="s">
        <v>582</v>
      </c>
      <c r="B750" s="60">
        <f>B751</f>
        <v>988</v>
      </c>
      <c r="C750" s="60">
        <f>C751</f>
        <v>400</v>
      </c>
      <c r="D750" s="60">
        <f>D751</f>
        <v>83</v>
      </c>
      <c r="E750" s="59"/>
    </row>
    <row r="751" spans="1:5" ht="20.149999999999999" customHeight="1">
      <c r="A751" s="59" t="s">
        <v>583</v>
      </c>
      <c r="B751" s="62">
        <v>988</v>
      </c>
      <c r="C751" s="62">
        <v>400</v>
      </c>
      <c r="D751" s="60">
        <v>83</v>
      </c>
      <c r="E751" s="59"/>
    </row>
    <row r="752" spans="1:5" ht="20.149999999999999" customHeight="1">
      <c r="A752" s="59" t="s">
        <v>584</v>
      </c>
      <c r="B752" s="60">
        <f>SUM(B753,B763,B767,B775,B781,B788,B794,B797,B800,B802,B804,B810,B812,B814,B829)</f>
        <v>27975</v>
      </c>
      <c r="C752" s="60">
        <f>SUM(C753,C763,C767,C775,C781,C788,C794,C797,C800,C802,C804,C810,C812,C814,C829)</f>
        <v>20791</v>
      </c>
      <c r="D752" s="60">
        <f>SUM(D753,D763,D767,D775,D781,D788,D794,D797,D800,D802,D804,D810,D812,D814,D829)</f>
        <v>21031</v>
      </c>
      <c r="E752" s="59"/>
    </row>
    <row r="753" spans="1:5" ht="20.149999999999999" customHeight="1">
      <c r="A753" s="59" t="s">
        <v>585</v>
      </c>
      <c r="B753" s="60">
        <f>SUM(B754:B762)</f>
        <v>594</v>
      </c>
      <c r="C753" s="60">
        <f>SUM(C754:C762)</f>
        <v>898</v>
      </c>
      <c r="D753" s="60">
        <f>SUM(D754:D762)</f>
        <v>704</v>
      </c>
      <c r="E753" s="59"/>
    </row>
    <row r="754" spans="1:5" ht="20.149999999999999" customHeight="1">
      <c r="A754" s="59" t="s">
        <v>40</v>
      </c>
      <c r="B754" s="62">
        <v>225</v>
      </c>
      <c r="C754" s="62">
        <v>529</v>
      </c>
      <c r="D754" s="60">
        <v>335</v>
      </c>
      <c r="E754" s="59"/>
    </row>
    <row r="755" spans="1:5" ht="20.149999999999999" customHeight="1">
      <c r="A755" s="59" t="s">
        <v>41</v>
      </c>
      <c r="B755" s="60">
        <v>348</v>
      </c>
      <c r="C755" s="60">
        <v>348</v>
      </c>
      <c r="D755" s="60">
        <v>348</v>
      </c>
      <c r="E755" s="59"/>
    </row>
    <row r="756" spans="1:5" ht="20.149999999999999" customHeight="1">
      <c r="A756" s="59" t="s">
        <v>42</v>
      </c>
      <c r="B756" s="62"/>
      <c r="C756" s="62"/>
      <c r="D756" s="60">
        <v>0</v>
      </c>
      <c r="E756" s="59"/>
    </row>
    <row r="757" spans="1:5" ht="20.149999999999999" customHeight="1">
      <c r="A757" s="59" t="s">
        <v>586</v>
      </c>
      <c r="B757" s="62"/>
      <c r="C757" s="62"/>
      <c r="D757" s="60">
        <v>0</v>
      </c>
      <c r="E757" s="59"/>
    </row>
    <row r="758" spans="1:5" ht="20.149999999999999" customHeight="1">
      <c r="A758" s="59" t="s">
        <v>587</v>
      </c>
      <c r="B758" s="62"/>
      <c r="C758" s="62"/>
      <c r="D758" s="60">
        <v>0</v>
      </c>
      <c r="E758" s="59"/>
    </row>
    <row r="759" spans="1:5" ht="20.149999999999999" customHeight="1">
      <c r="A759" s="59" t="s">
        <v>588</v>
      </c>
      <c r="B759" s="62"/>
      <c r="C759" s="62"/>
      <c r="D759" s="60">
        <v>0</v>
      </c>
      <c r="E759" s="59"/>
    </row>
    <row r="760" spans="1:5" ht="20.149999999999999" customHeight="1">
      <c r="A760" s="59" t="s">
        <v>589</v>
      </c>
      <c r="B760" s="62"/>
      <c r="C760" s="62"/>
      <c r="D760" s="60">
        <v>0</v>
      </c>
      <c r="E760" s="59"/>
    </row>
    <row r="761" spans="1:5" ht="20.149999999999999" customHeight="1">
      <c r="A761" s="59" t="s">
        <v>590</v>
      </c>
      <c r="B761" s="62"/>
      <c r="C761" s="62"/>
      <c r="D761" s="60">
        <v>0</v>
      </c>
      <c r="E761" s="59"/>
    </row>
    <row r="762" spans="1:5" ht="20.149999999999999" customHeight="1">
      <c r="A762" s="59" t="s">
        <v>591</v>
      </c>
      <c r="B762" s="60">
        <v>21</v>
      </c>
      <c r="C762" s="60">
        <v>21</v>
      </c>
      <c r="D762" s="60">
        <v>21</v>
      </c>
      <c r="E762" s="59"/>
    </row>
    <row r="763" spans="1:5" ht="20.149999999999999" customHeight="1">
      <c r="A763" s="59" t="s">
        <v>592</v>
      </c>
      <c r="B763" s="60">
        <f>SUM(B764:B766)</f>
        <v>50</v>
      </c>
      <c r="C763" s="60">
        <f>SUM(C764:C766)</f>
        <v>50</v>
      </c>
      <c r="D763" s="60">
        <f>SUM(D764:D766)</f>
        <v>0</v>
      </c>
      <c r="E763" s="59"/>
    </row>
    <row r="764" spans="1:5" ht="20.149999999999999" customHeight="1">
      <c r="A764" s="59" t="s">
        <v>593</v>
      </c>
      <c r="B764" s="62"/>
      <c r="C764" s="62"/>
      <c r="D764" s="60">
        <v>0</v>
      </c>
      <c r="E764" s="59"/>
    </row>
    <row r="765" spans="1:5" ht="20.149999999999999" customHeight="1">
      <c r="A765" s="59" t="s">
        <v>594</v>
      </c>
      <c r="B765" s="62"/>
      <c r="C765" s="62"/>
      <c r="D765" s="60">
        <v>0</v>
      </c>
      <c r="E765" s="59"/>
    </row>
    <row r="766" spans="1:5" ht="20.149999999999999" customHeight="1">
      <c r="A766" s="59" t="s">
        <v>595</v>
      </c>
      <c r="B766" s="62">
        <v>50</v>
      </c>
      <c r="C766" s="62">
        <v>50</v>
      </c>
      <c r="D766" s="60">
        <v>0</v>
      </c>
      <c r="E766" s="59"/>
    </row>
    <row r="767" spans="1:5" ht="20.149999999999999" customHeight="1">
      <c r="A767" s="59" t="s">
        <v>596</v>
      </c>
      <c r="B767" s="60">
        <f>SUM(B768:B774)</f>
        <v>2308</v>
      </c>
      <c r="C767" s="60">
        <f>SUM(C768:C774)</f>
        <v>2308</v>
      </c>
      <c r="D767" s="60">
        <f>SUM(D768:D774)</f>
        <v>1065</v>
      </c>
      <c r="E767" s="59"/>
    </row>
    <row r="768" spans="1:5" ht="20.149999999999999" customHeight="1">
      <c r="A768" s="59" t="s">
        <v>597</v>
      </c>
      <c r="B768" s="62">
        <v>1500</v>
      </c>
      <c r="C768" s="62">
        <v>1500</v>
      </c>
      <c r="D768" s="60">
        <v>257</v>
      </c>
      <c r="E768" s="59"/>
    </row>
    <row r="769" spans="1:5" ht="20.149999999999999" customHeight="1">
      <c r="A769" s="59" t="s">
        <v>598</v>
      </c>
      <c r="B769" s="60">
        <v>636</v>
      </c>
      <c r="C769" s="60">
        <v>636</v>
      </c>
      <c r="D769" s="60">
        <v>636</v>
      </c>
      <c r="E769" s="59"/>
    </row>
    <row r="770" spans="1:5" ht="20.149999999999999" customHeight="1">
      <c r="A770" s="59" t="s">
        <v>599</v>
      </c>
      <c r="B770" s="62"/>
      <c r="C770" s="62"/>
      <c r="D770" s="60">
        <v>0</v>
      </c>
      <c r="E770" s="59"/>
    </row>
    <row r="771" spans="1:5" ht="20.149999999999999" customHeight="1">
      <c r="A771" s="59" t="s">
        <v>600</v>
      </c>
      <c r="B771" s="60">
        <v>157</v>
      </c>
      <c r="C771" s="60">
        <v>157</v>
      </c>
      <c r="D771" s="60">
        <v>157</v>
      </c>
      <c r="E771" s="59"/>
    </row>
    <row r="772" spans="1:5" ht="20.149999999999999" customHeight="1">
      <c r="A772" s="59" t="s">
        <v>601</v>
      </c>
      <c r="B772" s="62"/>
      <c r="C772" s="62"/>
      <c r="D772" s="60">
        <v>0</v>
      </c>
      <c r="E772" s="59"/>
    </row>
    <row r="773" spans="1:5" ht="20.149999999999999" customHeight="1">
      <c r="A773" s="59" t="s">
        <v>602</v>
      </c>
      <c r="B773" s="62"/>
      <c r="C773" s="62"/>
      <c r="D773" s="60">
        <v>0</v>
      </c>
      <c r="E773" s="59"/>
    </row>
    <row r="774" spans="1:5" ht="20.149999999999999" customHeight="1">
      <c r="A774" s="59" t="s">
        <v>603</v>
      </c>
      <c r="B774" s="60">
        <v>15</v>
      </c>
      <c r="C774" s="60">
        <v>15</v>
      </c>
      <c r="D774" s="60">
        <v>15</v>
      </c>
      <c r="E774" s="59"/>
    </row>
    <row r="775" spans="1:5" ht="20.149999999999999" customHeight="1">
      <c r="A775" s="59" t="s">
        <v>604</v>
      </c>
      <c r="B775" s="60">
        <f>SUM(B776:B780)</f>
        <v>23027</v>
      </c>
      <c r="C775" s="60">
        <f>SUM(C776:C780)</f>
        <v>15539</v>
      </c>
      <c r="D775" s="60">
        <f>SUM(D776:D780)</f>
        <v>16727</v>
      </c>
      <c r="E775" s="59"/>
    </row>
    <row r="776" spans="1:5" ht="20.149999999999999" customHeight="1">
      <c r="A776" s="59" t="s">
        <v>605</v>
      </c>
      <c r="B776" s="62"/>
      <c r="C776" s="62"/>
      <c r="D776" s="60">
        <v>0</v>
      </c>
      <c r="E776" s="59"/>
    </row>
    <row r="777" spans="1:5" ht="20.149999999999999" customHeight="1">
      <c r="A777" s="59" t="s">
        <v>606</v>
      </c>
      <c r="B777" s="62">
        <v>23027</v>
      </c>
      <c r="C777" s="62">
        <v>15539</v>
      </c>
      <c r="D777" s="60">
        <v>16727</v>
      </c>
      <c r="E777" s="59"/>
    </row>
    <row r="778" spans="1:5" ht="20.149999999999999" customHeight="1">
      <c r="A778" s="59" t="s">
        <v>607</v>
      </c>
      <c r="B778" s="62"/>
      <c r="C778" s="62"/>
      <c r="D778" s="60">
        <v>0</v>
      </c>
      <c r="E778" s="59"/>
    </row>
    <row r="779" spans="1:5" ht="20.149999999999999" customHeight="1">
      <c r="A779" s="59" t="s">
        <v>608</v>
      </c>
      <c r="B779" s="62"/>
      <c r="C779" s="62"/>
      <c r="D779" s="60">
        <v>0</v>
      </c>
      <c r="E779" s="59"/>
    </row>
    <row r="780" spans="1:5" ht="20.149999999999999" customHeight="1">
      <c r="A780" s="59" t="s">
        <v>609</v>
      </c>
      <c r="B780" s="62"/>
      <c r="C780" s="62"/>
      <c r="D780" s="60">
        <v>0</v>
      </c>
      <c r="E780" s="59"/>
    </row>
    <row r="781" spans="1:5" ht="20.149999999999999" customHeight="1">
      <c r="A781" s="59" t="s">
        <v>610</v>
      </c>
      <c r="B781" s="60">
        <f>SUM(B782:B787)</f>
        <v>1130</v>
      </c>
      <c r="C781" s="60">
        <f>SUM(C782:C787)</f>
        <v>1130</v>
      </c>
      <c r="D781" s="60">
        <f>SUM(D782:D787)</f>
        <v>1130</v>
      </c>
      <c r="E781" s="59"/>
    </row>
    <row r="782" spans="1:5" ht="20.149999999999999" customHeight="1">
      <c r="A782" s="59" t="s">
        <v>611</v>
      </c>
      <c r="B782" s="62"/>
      <c r="C782" s="62"/>
      <c r="D782" s="60">
        <v>0</v>
      </c>
      <c r="E782" s="59"/>
    </row>
    <row r="783" spans="1:5" ht="20.149999999999999" customHeight="1">
      <c r="A783" s="59" t="s">
        <v>612</v>
      </c>
      <c r="B783" s="60">
        <v>965</v>
      </c>
      <c r="C783" s="60">
        <v>965</v>
      </c>
      <c r="D783" s="60">
        <v>965</v>
      </c>
      <c r="E783" s="59"/>
    </row>
    <row r="784" spans="1:5" ht="20.149999999999999" customHeight="1">
      <c r="A784" s="59" t="s">
        <v>613</v>
      </c>
      <c r="B784" s="62"/>
      <c r="C784" s="62"/>
      <c r="D784" s="60">
        <v>0</v>
      </c>
      <c r="E784" s="59"/>
    </row>
    <row r="785" spans="1:5" ht="20.149999999999999" customHeight="1">
      <c r="A785" s="59" t="s">
        <v>614</v>
      </c>
      <c r="B785" s="62"/>
      <c r="C785" s="62"/>
      <c r="D785" s="60">
        <v>0</v>
      </c>
      <c r="E785" s="59"/>
    </row>
    <row r="786" spans="1:5" ht="20.149999999999999" customHeight="1">
      <c r="A786" s="59" t="s">
        <v>615</v>
      </c>
      <c r="B786" s="60">
        <v>165</v>
      </c>
      <c r="C786" s="60">
        <v>165</v>
      </c>
      <c r="D786" s="60">
        <v>165</v>
      </c>
      <c r="E786" s="59"/>
    </row>
    <row r="787" spans="1:5" ht="20.149999999999999" customHeight="1">
      <c r="A787" s="59" t="s">
        <v>616</v>
      </c>
      <c r="B787" s="62"/>
      <c r="C787" s="62"/>
      <c r="D787" s="60">
        <v>0</v>
      </c>
      <c r="E787" s="59"/>
    </row>
    <row r="788" spans="1:5" ht="20.149999999999999" customHeight="1">
      <c r="A788" s="59" t="s">
        <v>617</v>
      </c>
      <c r="B788" s="60">
        <f>SUM(B789:B793)</f>
        <v>558</v>
      </c>
      <c r="C788" s="60">
        <f>SUM(C789:C793)</f>
        <v>558</v>
      </c>
      <c r="D788" s="60">
        <f>SUM(D789:D793)</f>
        <v>558</v>
      </c>
      <c r="E788" s="59"/>
    </row>
    <row r="789" spans="1:5" ht="20.149999999999999" customHeight="1">
      <c r="A789" s="59" t="s">
        <v>618</v>
      </c>
      <c r="B789" s="62"/>
      <c r="C789" s="62"/>
      <c r="D789" s="60">
        <v>0</v>
      </c>
      <c r="E789" s="59"/>
    </row>
    <row r="790" spans="1:5" ht="20.149999999999999" customHeight="1">
      <c r="A790" s="59" t="s">
        <v>619</v>
      </c>
      <c r="B790" s="60">
        <v>558</v>
      </c>
      <c r="C790" s="60">
        <v>558</v>
      </c>
      <c r="D790" s="60">
        <v>558</v>
      </c>
      <c r="E790" s="59"/>
    </row>
    <row r="791" spans="1:5" ht="20.149999999999999" customHeight="1">
      <c r="A791" s="59" t="s">
        <v>620</v>
      </c>
      <c r="B791" s="62"/>
      <c r="C791" s="62"/>
      <c r="D791" s="60">
        <v>0</v>
      </c>
      <c r="E791" s="59"/>
    </row>
    <row r="792" spans="1:5" ht="20.149999999999999" customHeight="1">
      <c r="A792" s="59" t="s">
        <v>621</v>
      </c>
      <c r="B792" s="62"/>
      <c r="C792" s="62"/>
      <c r="D792" s="60">
        <v>0</v>
      </c>
      <c r="E792" s="59"/>
    </row>
    <row r="793" spans="1:5" ht="20.149999999999999" customHeight="1">
      <c r="A793" s="59" t="s">
        <v>622</v>
      </c>
      <c r="B793" s="62"/>
      <c r="C793" s="62"/>
      <c r="D793" s="60">
        <v>0</v>
      </c>
      <c r="E793" s="59"/>
    </row>
    <row r="794" spans="1:5" ht="20.149999999999999" customHeight="1">
      <c r="A794" s="59" t="s">
        <v>623</v>
      </c>
      <c r="B794" s="60">
        <f>SUM(B795:B796)</f>
        <v>0</v>
      </c>
      <c r="C794" s="60">
        <f>SUM(C795:C796)</f>
        <v>0</v>
      </c>
      <c r="D794" s="60">
        <f>SUM(D795:D796)</f>
        <v>0</v>
      </c>
      <c r="E794" s="59"/>
    </row>
    <row r="795" spans="1:5" ht="20.149999999999999" customHeight="1">
      <c r="A795" s="59" t="s">
        <v>624</v>
      </c>
      <c r="B795" s="62"/>
      <c r="C795" s="62"/>
      <c r="D795" s="60">
        <v>0</v>
      </c>
      <c r="E795" s="59"/>
    </row>
    <row r="796" spans="1:5" ht="20.149999999999999" customHeight="1">
      <c r="A796" s="59" t="s">
        <v>625</v>
      </c>
      <c r="B796" s="62"/>
      <c r="C796" s="62"/>
      <c r="D796" s="60">
        <v>0</v>
      </c>
      <c r="E796" s="59"/>
    </row>
    <row r="797" spans="1:5" ht="20.149999999999999" customHeight="1">
      <c r="A797" s="59" t="s">
        <v>626</v>
      </c>
      <c r="B797" s="60">
        <f>SUM(B798:B799)</f>
        <v>0</v>
      </c>
      <c r="C797" s="60">
        <f>SUM(C798:C799)</f>
        <v>0</v>
      </c>
      <c r="D797" s="60">
        <f>SUM(D798:D799)</f>
        <v>0</v>
      </c>
      <c r="E797" s="59"/>
    </row>
    <row r="798" spans="1:5" ht="20.149999999999999" customHeight="1">
      <c r="A798" s="59" t="s">
        <v>627</v>
      </c>
      <c r="B798" s="62"/>
      <c r="C798" s="62"/>
      <c r="D798" s="60">
        <v>0</v>
      </c>
      <c r="E798" s="59"/>
    </row>
    <row r="799" spans="1:5" ht="20.149999999999999" customHeight="1">
      <c r="A799" s="59" t="s">
        <v>628</v>
      </c>
      <c r="B799" s="62"/>
      <c r="C799" s="62"/>
      <c r="D799" s="60">
        <v>0</v>
      </c>
      <c r="E799" s="59"/>
    </row>
    <row r="800" spans="1:5" ht="20.149999999999999" customHeight="1">
      <c r="A800" s="59" t="s">
        <v>629</v>
      </c>
      <c r="B800" s="60">
        <f>B801</f>
        <v>0</v>
      </c>
      <c r="C800" s="60">
        <f>C801</f>
        <v>0</v>
      </c>
      <c r="D800" s="60">
        <f>D801</f>
        <v>0</v>
      </c>
      <c r="E800" s="59"/>
    </row>
    <row r="801" spans="1:5" ht="20.149999999999999" customHeight="1">
      <c r="A801" s="59" t="s">
        <v>630</v>
      </c>
      <c r="B801" s="62"/>
      <c r="C801" s="62"/>
      <c r="D801" s="60">
        <v>0</v>
      </c>
      <c r="E801" s="59"/>
    </row>
    <row r="802" spans="1:5" ht="20.149999999999999" customHeight="1">
      <c r="A802" s="59" t="s">
        <v>631</v>
      </c>
      <c r="B802" s="60">
        <f>B803</f>
        <v>0</v>
      </c>
      <c r="C802" s="60">
        <f>C803</f>
        <v>0</v>
      </c>
      <c r="D802" s="60">
        <f>D803</f>
        <v>0</v>
      </c>
      <c r="E802" s="59"/>
    </row>
    <row r="803" spans="1:5" ht="20.149999999999999" customHeight="1">
      <c r="A803" s="59" t="s">
        <v>632</v>
      </c>
      <c r="B803" s="62"/>
      <c r="C803" s="62"/>
      <c r="D803" s="60">
        <v>0</v>
      </c>
      <c r="E803" s="59"/>
    </row>
    <row r="804" spans="1:5" ht="20.149999999999999" customHeight="1">
      <c r="A804" s="59" t="s">
        <v>633</v>
      </c>
      <c r="B804" s="60">
        <f>SUM(B805:B809)</f>
        <v>240</v>
      </c>
      <c r="C804" s="60">
        <f>SUM(C805:C809)</f>
        <v>240</v>
      </c>
      <c r="D804" s="60">
        <f>SUM(D805:D809)</f>
        <v>240</v>
      </c>
      <c r="E804" s="59"/>
    </row>
    <row r="805" spans="1:5" ht="20.149999999999999" customHeight="1">
      <c r="A805" s="59" t="s">
        <v>634</v>
      </c>
      <c r="B805" s="62"/>
      <c r="C805" s="62"/>
      <c r="D805" s="60">
        <v>0</v>
      </c>
      <c r="E805" s="59"/>
    </row>
    <row r="806" spans="1:5" ht="20.149999999999999" customHeight="1">
      <c r="A806" s="59" t="s">
        <v>635</v>
      </c>
      <c r="B806" s="62"/>
      <c r="C806" s="62"/>
      <c r="D806" s="60">
        <v>0</v>
      </c>
      <c r="E806" s="59"/>
    </row>
    <row r="807" spans="1:5" ht="20.149999999999999" customHeight="1">
      <c r="A807" s="59" t="s">
        <v>636</v>
      </c>
      <c r="B807" s="60">
        <v>240</v>
      </c>
      <c r="C807" s="60">
        <v>240</v>
      </c>
      <c r="D807" s="60">
        <v>240</v>
      </c>
      <c r="E807" s="59"/>
    </row>
    <row r="808" spans="1:5" ht="20.149999999999999" customHeight="1">
      <c r="A808" s="59" t="s">
        <v>637</v>
      </c>
      <c r="B808" s="62"/>
      <c r="C808" s="62"/>
      <c r="D808" s="60">
        <v>0</v>
      </c>
      <c r="E808" s="59"/>
    </row>
    <row r="809" spans="1:5" ht="20.149999999999999" customHeight="1">
      <c r="A809" s="59" t="s">
        <v>638</v>
      </c>
      <c r="B809" s="62"/>
      <c r="C809" s="62"/>
      <c r="D809" s="60">
        <v>0</v>
      </c>
      <c r="E809" s="59"/>
    </row>
    <row r="810" spans="1:5" ht="20.149999999999999" customHeight="1">
      <c r="A810" s="59" t="s">
        <v>639</v>
      </c>
      <c r="B810" s="60">
        <f>B811</f>
        <v>0</v>
      </c>
      <c r="C810" s="60">
        <f>C811</f>
        <v>0</v>
      </c>
      <c r="D810" s="60">
        <f>D811</f>
        <v>199</v>
      </c>
      <c r="E810" s="59"/>
    </row>
    <row r="811" spans="1:5" ht="20.149999999999999" customHeight="1">
      <c r="A811" s="59" t="s">
        <v>640</v>
      </c>
      <c r="B811" s="62"/>
      <c r="C811" s="62"/>
      <c r="D811" s="60">
        <v>199</v>
      </c>
      <c r="E811" s="59"/>
    </row>
    <row r="812" spans="1:5" ht="20.149999999999999" customHeight="1">
      <c r="A812" s="59" t="s">
        <v>641</v>
      </c>
      <c r="B812" s="60">
        <f>B813</f>
        <v>0</v>
      </c>
      <c r="C812" s="60">
        <f>C813</f>
        <v>0</v>
      </c>
      <c r="D812" s="60">
        <f>D813</f>
        <v>0</v>
      </c>
      <c r="E812" s="59"/>
    </row>
    <row r="813" spans="1:5" ht="20.149999999999999" customHeight="1">
      <c r="A813" s="59" t="s">
        <v>642</v>
      </c>
      <c r="B813" s="62"/>
      <c r="C813" s="62"/>
      <c r="D813" s="60">
        <v>0</v>
      </c>
      <c r="E813" s="59"/>
    </row>
    <row r="814" spans="1:5" ht="20.149999999999999" customHeight="1">
      <c r="A814" s="59" t="s">
        <v>643</v>
      </c>
      <c r="B814" s="60">
        <f>SUM(B815:B828)</f>
        <v>0</v>
      </c>
      <c r="C814" s="60">
        <f>SUM(C815:C828)</f>
        <v>0</v>
      </c>
      <c r="D814" s="60">
        <f>SUM(D815:D828)</f>
        <v>0</v>
      </c>
      <c r="E814" s="59"/>
    </row>
    <row r="815" spans="1:5" ht="20.149999999999999" customHeight="1">
      <c r="A815" s="59" t="s">
        <v>40</v>
      </c>
      <c r="B815" s="62"/>
      <c r="C815" s="62"/>
      <c r="D815" s="60">
        <v>0</v>
      </c>
      <c r="E815" s="59"/>
    </row>
    <row r="816" spans="1:5" ht="20.149999999999999" customHeight="1">
      <c r="A816" s="59" t="s">
        <v>41</v>
      </c>
      <c r="B816" s="62"/>
      <c r="C816" s="62"/>
      <c r="D816" s="60">
        <v>0</v>
      </c>
      <c r="E816" s="59"/>
    </row>
    <row r="817" spans="1:5" ht="20.149999999999999" customHeight="1">
      <c r="A817" s="59" t="s">
        <v>42</v>
      </c>
      <c r="B817" s="62"/>
      <c r="C817" s="62"/>
      <c r="D817" s="60">
        <v>0</v>
      </c>
      <c r="E817" s="59"/>
    </row>
    <row r="818" spans="1:5" ht="20.149999999999999" customHeight="1">
      <c r="A818" s="59" t="s">
        <v>644</v>
      </c>
      <c r="B818" s="62"/>
      <c r="C818" s="62"/>
      <c r="D818" s="60">
        <v>0</v>
      </c>
      <c r="E818" s="59"/>
    </row>
    <row r="819" spans="1:5" ht="20.149999999999999" customHeight="1">
      <c r="A819" s="59" t="s">
        <v>645</v>
      </c>
      <c r="B819" s="62"/>
      <c r="C819" s="62"/>
      <c r="D819" s="60">
        <v>0</v>
      </c>
      <c r="E819" s="59"/>
    </row>
    <row r="820" spans="1:5" ht="20.149999999999999" customHeight="1">
      <c r="A820" s="59" t="s">
        <v>646</v>
      </c>
      <c r="B820" s="62"/>
      <c r="C820" s="62"/>
      <c r="D820" s="60">
        <v>0</v>
      </c>
      <c r="E820" s="59"/>
    </row>
    <row r="821" spans="1:5" ht="20.149999999999999" customHeight="1">
      <c r="A821" s="59" t="s">
        <v>647</v>
      </c>
      <c r="B821" s="62"/>
      <c r="C821" s="62"/>
      <c r="D821" s="60">
        <v>0</v>
      </c>
      <c r="E821" s="59"/>
    </row>
    <row r="822" spans="1:5" ht="20.149999999999999" customHeight="1">
      <c r="A822" s="59" t="s">
        <v>648</v>
      </c>
      <c r="B822" s="62"/>
      <c r="C822" s="62"/>
      <c r="D822" s="60">
        <v>0</v>
      </c>
      <c r="E822" s="59"/>
    </row>
    <row r="823" spans="1:5" ht="20.149999999999999" customHeight="1">
      <c r="A823" s="59" t="s">
        <v>649</v>
      </c>
      <c r="B823" s="62"/>
      <c r="C823" s="62"/>
      <c r="D823" s="60">
        <v>0</v>
      </c>
      <c r="E823" s="59"/>
    </row>
    <row r="824" spans="1:5" ht="18.75" customHeight="1">
      <c r="A824" s="59" t="s">
        <v>650</v>
      </c>
      <c r="B824" s="62"/>
      <c r="C824" s="62"/>
      <c r="D824" s="60">
        <v>0</v>
      </c>
      <c r="E824" s="59"/>
    </row>
    <row r="825" spans="1:5" ht="20.149999999999999" customHeight="1">
      <c r="A825" s="59" t="s">
        <v>81</v>
      </c>
      <c r="B825" s="62"/>
      <c r="C825" s="62"/>
      <c r="D825" s="60">
        <v>0</v>
      </c>
      <c r="E825" s="59"/>
    </row>
    <row r="826" spans="1:5" ht="20.149999999999999" customHeight="1">
      <c r="A826" s="59" t="s">
        <v>651</v>
      </c>
      <c r="B826" s="62"/>
      <c r="C826" s="62"/>
      <c r="D826" s="60">
        <v>0</v>
      </c>
      <c r="E826" s="59"/>
    </row>
    <row r="827" spans="1:5" ht="20.149999999999999" customHeight="1">
      <c r="A827" s="59" t="s">
        <v>49</v>
      </c>
      <c r="B827" s="62"/>
      <c r="C827" s="62"/>
      <c r="D827" s="60">
        <v>0</v>
      </c>
      <c r="E827" s="59"/>
    </row>
    <row r="828" spans="1:5" ht="20.149999999999999" customHeight="1">
      <c r="A828" s="59" t="s">
        <v>652</v>
      </c>
      <c r="B828" s="62"/>
      <c r="C828" s="62"/>
      <c r="D828" s="60">
        <v>0</v>
      </c>
      <c r="E828" s="59"/>
    </row>
    <row r="829" spans="1:5" ht="20.149999999999999" customHeight="1">
      <c r="A829" s="59" t="s">
        <v>653</v>
      </c>
      <c r="B829" s="60">
        <f>B830</f>
        <v>68</v>
      </c>
      <c r="C829" s="60">
        <f>C830</f>
        <v>68</v>
      </c>
      <c r="D829" s="60">
        <f>D830</f>
        <v>408</v>
      </c>
      <c r="E829" s="59"/>
    </row>
    <row r="830" spans="1:5" ht="20.149999999999999" customHeight="1">
      <c r="A830" s="59" t="s">
        <v>654</v>
      </c>
      <c r="B830" s="62">
        <v>68</v>
      </c>
      <c r="C830" s="62">
        <v>68</v>
      </c>
      <c r="D830" s="60">
        <v>408</v>
      </c>
      <c r="E830" s="59"/>
    </row>
    <row r="831" spans="1:5" ht="20.149999999999999" customHeight="1">
      <c r="A831" s="59" t="s">
        <v>655</v>
      </c>
      <c r="B831" s="60">
        <f>SUM(B832,B843,B845,B848,B850,B852)</f>
        <v>5250</v>
      </c>
      <c r="C831" s="60">
        <f>SUM(C832,C843,C845,C848,C850,C852)</f>
        <v>5800</v>
      </c>
      <c r="D831" s="60">
        <f>SUM(D832,D843,D845,D848,D850,D852)</f>
        <v>8883</v>
      </c>
      <c r="E831" s="59"/>
    </row>
    <row r="832" spans="1:5" ht="20.149999999999999" customHeight="1">
      <c r="A832" s="59" t="s">
        <v>656</v>
      </c>
      <c r="B832" s="60">
        <f>SUM(B833:B842)</f>
        <v>2738</v>
      </c>
      <c r="C832" s="60">
        <f>SUM(C833:C842)</f>
        <v>3514</v>
      </c>
      <c r="D832" s="60">
        <f>SUM(D833:D842)</f>
        <v>3778</v>
      </c>
      <c r="E832" s="59"/>
    </row>
    <row r="833" spans="1:5" ht="20.149999999999999" customHeight="1">
      <c r="A833" s="59" t="s">
        <v>40</v>
      </c>
      <c r="B833" s="62">
        <v>1962</v>
      </c>
      <c r="C833" s="62">
        <v>2670</v>
      </c>
      <c r="D833" s="60">
        <v>594</v>
      </c>
      <c r="E833" s="59"/>
    </row>
    <row r="834" spans="1:5" ht="20.149999999999999" customHeight="1">
      <c r="A834" s="59" t="s">
        <v>41</v>
      </c>
      <c r="B834" s="60">
        <v>64</v>
      </c>
      <c r="C834" s="60">
        <v>64</v>
      </c>
      <c r="D834" s="60">
        <v>64</v>
      </c>
      <c r="E834" s="59"/>
    </row>
    <row r="835" spans="1:5" ht="20.149999999999999" customHeight="1">
      <c r="A835" s="59" t="s">
        <v>42</v>
      </c>
      <c r="B835" s="62"/>
      <c r="C835" s="62"/>
      <c r="D835" s="60">
        <v>0</v>
      </c>
      <c r="E835" s="59"/>
    </row>
    <row r="836" spans="1:5" ht="20.149999999999999" customHeight="1">
      <c r="A836" s="59" t="s">
        <v>657</v>
      </c>
      <c r="B836" s="62">
        <v>712</v>
      </c>
      <c r="C836" s="62">
        <v>780</v>
      </c>
      <c r="D836" s="60">
        <v>663</v>
      </c>
      <c r="E836" s="59"/>
    </row>
    <row r="837" spans="1:5" ht="20.149999999999999" customHeight="1">
      <c r="A837" s="59" t="s">
        <v>658</v>
      </c>
      <c r="B837" s="62"/>
      <c r="C837" s="62"/>
      <c r="D837" s="60">
        <v>0</v>
      </c>
      <c r="E837" s="59"/>
    </row>
    <row r="838" spans="1:5" ht="20.149999999999999" customHeight="1">
      <c r="A838" s="59" t="s">
        <v>659</v>
      </c>
      <c r="B838" s="62"/>
      <c r="C838" s="62"/>
      <c r="D838" s="60">
        <v>0</v>
      </c>
      <c r="E838" s="59"/>
    </row>
    <row r="839" spans="1:5" ht="20.149999999999999" customHeight="1">
      <c r="A839" s="59" t="s">
        <v>660</v>
      </c>
      <c r="B839" s="62"/>
      <c r="C839" s="62"/>
      <c r="D839" s="60">
        <v>0</v>
      </c>
      <c r="E839" s="59"/>
    </row>
    <row r="840" spans="1:5" ht="20.149999999999999" customHeight="1">
      <c r="A840" s="59" t="s">
        <v>661</v>
      </c>
      <c r="B840" s="62"/>
      <c r="C840" s="62"/>
      <c r="D840" s="60">
        <v>0</v>
      </c>
      <c r="E840" s="59"/>
    </row>
    <row r="841" spans="1:5" ht="20.149999999999999" customHeight="1">
      <c r="A841" s="59" t="s">
        <v>662</v>
      </c>
      <c r="B841" s="62"/>
      <c r="C841" s="62"/>
      <c r="D841" s="60">
        <v>0</v>
      </c>
      <c r="E841" s="59"/>
    </row>
    <row r="842" spans="1:5" ht="20.149999999999999" customHeight="1">
      <c r="A842" s="59" t="s">
        <v>663</v>
      </c>
      <c r="B842" s="62"/>
      <c r="C842" s="62"/>
      <c r="D842" s="60">
        <v>2457</v>
      </c>
      <c r="E842" s="59"/>
    </row>
    <row r="843" spans="1:5" ht="20.149999999999999" customHeight="1">
      <c r="A843" s="59" t="s">
        <v>664</v>
      </c>
      <c r="B843" s="60">
        <f>B844</f>
        <v>34</v>
      </c>
      <c r="C843" s="60">
        <f>C844</f>
        <v>34</v>
      </c>
      <c r="D843" s="60">
        <f>D844</f>
        <v>54</v>
      </c>
      <c r="E843" s="59"/>
    </row>
    <row r="844" spans="1:5" ht="20.149999999999999" customHeight="1">
      <c r="A844" s="59" t="s">
        <v>665</v>
      </c>
      <c r="B844" s="62">
        <v>34</v>
      </c>
      <c r="C844" s="62">
        <v>34</v>
      </c>
      <c r="D844" s="60">
        <v>54</v>
      </c>
      <c r="E844" s="59"/>
    </row>
    <row r="845" spans="1:5" ht="20.149999999999999" customHeight="1">
      <c r="A845" s="59" t="s">
        <v>666</v>
      </c>
      <c r="B845" s="60">
        <f>SUM(B846:B847)</f>
        <v>0</v>
      </c>
      <c r="C845" s="60">
        <f>SUM(C846:C847)</f>
        <v>0</v>
      </c>
      <c r="D845" s="60">
        <f>SUM(D846:D847)</f>
        <v>3074</v>
      </c>
      <c r="E845" s="59"/>
    </row>
    <row r="846" spans="1:5" ht="20.149999999999999" customHeight="1">
      <c r="A846" s="59" t="s">
        <v>667</v>
      </c>
      <c r="B846" s="62"/>
      <c r="C846" s="62"/>
      <c r="D846" s="60">
        <v>3074</v>
      </c>
      <c r="E846" s="59"/>
    </row>
    <row r="847" spans="1:5" ht="20.149999999999999" customHeight="1">
      <c r="A847" s="59" t="s">
        <v>668</v>
      </c>
      <c r="B847" s="62"/>
      <c r="C847" s="62"/>
      <c r="D847" s="60">
        <v>0</v>
      </c>
      <c r="E847" s="59"/>
    </row>
    <row r="848" spans="1:5" ht="20.149999999999999" customHeight="1">
      <c r="A848" s="59" t="s">
        <v>669</v>
      </c>
      <c r="B848" s="60">
        <f>B849</f>
        <v>2346</v>
      </c>
      <c r="C848" s="60">
        <f>C849</f>
        <v>2016</v>
      </c>
      <c r="D848" s="60">
        <f t="shared" ref="D848:D852" si="1">D849</f>
        <v>1773</v>
      </c>
      <c r="E848" s="59"/>
    </row>
    <row r="849" spans="1:5" ht="20.149999999999999" customHeight="1">
      <c r="A849" s="59" t="s">
        <v>670</v>
      </c>
      <c r="B849" s="62">
        <v>2346</v>
      </c>
      <c r="C849" s="62">
        <v>2016</v>
      </c>
      <c r="D849" s="60">
        <v>1773</v>
      </c>
      <c r="E849" s="59"/>
    </row>
    <row r="850" spans="1:5" ht="20.149999999999999" customHeight="1">
      <c r="A850" s="59" t="s">
        <v>671</v>
      </c>
      <c r="B850" s="60">
        <f>B851</f>
        <v>0</v>
      </c>
      <c r="C850" s="60">
        <f>C851</f>
        <v>0</v>
      </c>
      <c r="D850" s="60">
        <f t="shared" si="1"/>
        <v>0</v>
      </c>
      <c r="E850" s="59"/>
    </row>
    <row r="851" spans="1:5" ht="20.149999999999999" customHeight="1">
      <c r="A851" s="59" t="s">
        <v>672</v>
      </c>
      <c r="B851" s="62"/>
      <c r="C851" s="62"/>
      <c r="D851" s="60">
        <v>0</v>
      </c>
      <c r="E851" s="59"/>
    </row>
    <row r="852" spans="1:5" ht="20.149999999999999" customHeight="1">
      <c r="A852" s="59" t="s">
        <v>673</v>
      </c>
      <c r="B852" s="60">
        <f>B853</f>
        <v>132</v>
      </c>
      <c r="C852" s="60">
        <f>C853</f>
        <v>236</v>
      </c>
      <c r="D852" s="60">
        <f t="shared" si="1"/>
        <v>204</v>
      </c>
      <c r="E852" s="59"/>
    </row>
    <row r="853" spans="1:5" ht="20.149999999999999" customHeight="1">
      <c r="A853" s="59" t="s">
        <v>674</v>
      </c>
      <c r="B853" s="62">
        <v>132</v>
      </c>
      <c r="C853" s="62">
        <f>132+104</f>
        <v>236</v>
      </c>
      <c r="D853" s="60">
        <v>204</v>
      </c>
      <c r="E853" s="59"/>
    </row>
    <row r="854" spans="1:5" ht="20.149999999999999" customHeight="1">
      <c r="A854" s="59" t="s">
        <v>675</v>
      </c>
      <c r="B854" s="60">
        <f>SUM(B855,B880,B905,B931,B942,B953,B959,B966,B973,B976)</f>
        <v>60409</v>
      </c>
      <c r="C854" s="60">
        <f>SUM(C855,C880,C905,C931,C942,C953,C959,C966,C973,C976)</f>
        <v>59499</v>
      </c>
      <c r="D854" s="60">
        <f>SUM(D855,D880,D905,D931,D942,D953,D959,D966,D973,D976)</f>
        <v>65607</v>
      </c>
      <c r="E854" s="59"/>
    </row>
    <row r="855" spans="1:5" ht="20.149999999999999" customHeight="1">
      <c r="A855" s="59" t="s">
        <v>676</v>
      </c>
      <c r="B855" s="60">
        <f>SUM(B856:B879)</f>
        <v>12941</v>
      </c>
      <c r="C855" s="60">
        <f>SUM(C856:C879)</f>
        <v>13041</v>
      </c>
      <c r="D855" s="60">
        <f>SUM(D856:D879)</f>
        <v>15413</v>
      </c>
      <c r="E855" s="59"/>
    </row>
    <row r="856" spans="1:5" ht="20.149999999999999" customHeight="1">
      <c r="A856" s="59" t="s">
        <v>40</v>
      </c>
      <c r="B856" s="62">
        <v>618</v>
      </c>
      <c r="C856" s="62">
        <v>718</v>
      </c>
      <c r="D856" s="60">
        <v>473</v>
      </c>
      <c r="E856" s="59"/>
    </row>
    <row r="857" spans="1:5" ht="20.149999999999999" customHeight="1">
      <c r="A857" s="59" t="s">
        <v>41</v>
      </c>
      <c r="B857" s="62"/>
      <c r="C857" s="62"/>
      <c r="D857" s="60">
        <v>49</v>
      </c>
      <c r="E857" s="59"/>
    </row>
    <row r="858" spans="1:5" ht="20.149999999999999" customHeight="1">
      <c r="A858" s="59" t="s">
        <v>42</v>
      </c>
      <c r="B858" s="62"/>
      <c r="C858" s="62"/>
      <c r="D858" s="60">
        <v>0</v>
      </c>
      <c r="E858" s="59"/>
    </row>
    <row r="859" spans="1:5" ht="20.149999999999999" customHeight="1">
      <c r="A859" s="59" t="s">
        <v>49</v>
      </c>
      <c r="B859" s="62">
        <v>617</v>
      </c>
      <c r="C859" s="62">
        <v>617</v>
      </c>
      <c r="D859" s="60">
        <v>491</v>
      </c>
      <c r="E859" s="59"/>
    </row>
    <row r="860" spans="1:5" ht="20.149999999999999" customHeight="1">
      <c r="A860" s="59" t="s">
        <v>677</v>
      </c>
      <c r="B860" s="62"/>
      <c r="C860" s="62"/>
      <c r="D860" s="60">
        <v>0</v>
      </c>
      <c r="E860" s="59"/>
    </row>
    <row r="861" spans="1:5" ht="20.149999999999999" customHeight="1">
      <c r="A861" s="59" t="s">
        <v>678</v>
      </c>
      <c r="B861" s="60">
        <v>5739</v>
      </c>
      <c r="C861" s="60">
        <v>5739</v>
      </c>
      <c r="D861" s="60">
        <v>5739</v>
      </c>
      <c r="E861" s="59"/>
    </row>
    <row r="862" spans="1:5" ht="20.149999999999999" customHeight="1">
      <c r="A862" s="59" t="s">
        <v>679</v>
      </c>
      <c r="B862" s="60">
        <v>1093</v>
      </c>
      <c r="C862" s="60">
        <v>1093</v>
      </c>
      <c r="D862" s="60">
        <v>1093</v>
      </c>
      <c r="E862" s="59"/>
    </row>
    <row r="863" spans="1:5" ht="20.149999999999999" customHeight="1">
      <c r="A863" s="59" t="s">
        <v>680</v>
      </c>
      <c r="B863" s="62">
        <v>10</v>
      </c>
      <c r="C863" s="62">
        <v>10</v>
      </c>
      <c r="D863" s="60">
        <v>10</v>
      </c>
      <c r="E863" s="59"/>
    </row>
    <row r="864" spans="1:5" ht="20.149999999999999" customHeight="1">
      <c r="A864" s="59" t="s">
        <v>681</v>
      </c>
      <c r="B864" s="62">
        <v>10</v>
      </c>
      <c r="C864" s="62">
        <v>10</v>
      </c>
      <c r="D864" s="60">
        <v>10</v>
      </c>
      <c r="E864" s="59"/>
    </row>
    <row r="865" spans="1:5" ht="20.149999999999999" customHeight="1">
      <c r="A865" s="59" t="s">
        <v>682</v>
      </c>
      <c r="B865" s="62">
        <v>0</v>
      </c>
      <c r="C865" s="62">
        <v>0</v>
      </c>
      <c r="D865" s="60">
        <v>0</v>
      </c>
      <c r="E865" s="59"/>
    </row>
    <row r="866" spans="1:5" ht="20.149999999999999" customHeight="1">
      <c r="A866" s="59" t="s">
        <v>683</v>
      </c>
      <c r="B866" s="62">
        <v>38</v>
      </c>
      <c r="C866" s="62">
        <v>38</v>
      </c>
      <c r="D866" s="60">
        <v>38</v>
      </c>
      <c r="E866" s="59"/>
    </row>
    <row r="867" spans="1:5" ht="20.149999999999999" customHeight="1">
      <c r="A867" s="59" t="s">
        <v>684</v>
      </c>
      <c r="B867" s="62">
        <v>0</v>
      </c>
      <c r="C867" s="62">
        <v>0</v>
      </c>
      <c r="D867" s="60">
        <v>0</v>
      </c>
      <c r="E867" s="59"/>
    </row>
    <row r="868" spans="1:5" ht="20.149999999999999" customHeight="1">
      <c r="A868" s="59" t="s">
        <v>685</v>
      </c>
      <c r="B868" s="62">
        <v>48</v>
      </c>
      <c r="C868" s="62">
        <v>48</v>
      </c>
      <c r="D868" s="60">
        <v>48</v>
      </c>
      <c r="E868" s="59"/>
    </row>
    <row r="869" spans="1:5" ht="20.149999999999999" customHeight="1">
      <c r="A869" s="59" t="s">
        <v>686</v>
      </c>
      <c r="B869" s="62">
        <v>0</v>
      </c>
      <c r="C869" s="62">
        <v>0</v>
      </c>
      <c r="D869" s="60">
        <v>0</v>
      </c>
      <c r="E869" s="59"/>
    </row>
    <row r="870" spans="1:5" ht="20.149999999999999" customHeight="1">
      <c r="A870" s="59" t="s">
        <v>687</v>
      </c>
      <c r="B870" s="62">
        <v>0</v>
      </c>
      <c r="C870" s="62">
        <v>0</v>
      </c>
      <c r="D870" s="60">
        <v>0</v>
      </c>
      <c r="E870" s="59"/>
    </row>
    <row r="871" spans="1:5" ht="20.149999999999999" customHeight="1">
      <c r="A871" s="59" t="s">
        <v>688</v>
      </c>
      <c r="B871" s="62">
        <v>3610</v>
      </c>
      <c r="C871" s="62">
        <v>3610</v>
      </c>
      <c r="D871" s="60">
        <v>3610</v>
      </c>
      <c r="E871" s="59"/>
    </row>
    <row r="872" spans="1:5" ht="20.149999999999999" customHeight="1">
      <c r="A872" s="59" t="s">
        <v>689</v>
      </c>
      <c r="B872" s="62">
        <v>193</v>
      </c>
      <c r="C872" s="62">
        <v>193</v>
      </c>
      <c r="D872" s="60">
        <v>193</v>
      </c>
      <c r="E872" s="59"/>
    </row>
    <row r="873" spans="1:5" ht="20.149999999999999" customHeight="1">
      <c r="A873" s="59" t="s">
        <v>690</v>
      </c>
      <c r="B873" s="62">
        <v>0</v>
      </c>
      <c r="C873" s="62">
        <v>0</v>
      </c>
      <c r="D873" s="60">
        <v>0</v>
      </c>
      <c r="E873" s="59"/>
    </row>
    <row r="874" spans="1:5" ht="20.149999999999999" customHeight="1">
      <c r="A874" s="59" t="s">
        <v>691</v>
      </c>
      <c r="B874" s="62">
        <v>270</v>
      </c>
      <c r="C874" s="62">
        <v>270</v>
      </c>
      <c r="D874" s="60">
        <v>270</v>
      </c>
      <c r="E874" s="59"/>
    </row>
    <row r="875" spans="1:5" ht="20.149999999999999" customHeight="1">
      <c r="A875" s="59" t="s">
        <v>692</v>
      </c>
      <c r="B875" s="62">
        <v>228</v>
      </c>
      <c r="C875" s="62">
        <v>228</v>
      </c>
      <c r="D875" s="60">
        <v>228</v>
      </c>
      <c r="E875" s="59"/>
    </row>
    <row r="876" spans="1:5" ht="20.149999999999999" customHeight="1">
      <c r="A876" s="59" t="s">
        <v>693</v>
      </c>
      <c r="B876" s="62">
        <v>4</v>
      </c>
      <c r="C876" s="62">
        <v>4</v>
      </c>
      <c r="D876" s="60">
        <v>4</v>
      </c>
      <c r="E876" s="59"/>
    </row>
    <row r="877" spans="1:5" ht="20.25" customHeight="1">
      <c r="A877" s="59" t="s">
        <v>694</v>
      </c>
      <c r="B877" s="62">
        <v>456</v>
      </c>
      <c r="C877" s="62">
        <v>456</v>
      </c>
      <c r="D877" s="60">
        <v>456</v>
      </c>
      <c r="E877" s="59"/>
    </row>
    <row r="878" spans="1:5" ht="20.149999999999999" customHeight="1">
      <c r="A878" s="59" t="s">
        <v>695</v>
      </c>
      <c r="B878" s="62"/>
      <c r="C878" s="62"/>
      <c r="D878" s="60">
        <v>0</v>
      </c>
      <c r="E878" s="59"/>
    </row>
    <row r="879" spans="1:5" ht="20.149999999999999" customHeight="1">
      <c r="A879" s="59" t="s">
        <v>696</v>
      </c>
      <c r="B879" s="62">
        <v>7</v>
      </c>
      <c r="C879" s="62">
        <v>7</v>
      </c>
      <c r="D879" s="60">
        <v>2701</v>
      </c>
      <c r="E879" s="59"/>
    </row>
    <row r="880" spans="1:5" ht="20.149999999999999" customHeight="1">
      <c r="A880" s="59" t="s">
        <v>697</v>
      </c>
      <c r="B880" s="60">
        <f>SUM(B881:B904)</f>
        <v>13639</v>
      </c>
      <c r="C880" s="60">
        <f>SUM(C881:C904)</f>
        <v>13072</v>
      </c>
      <c r="D880" s="60">
        <f>SUM(D881:D904)</f>
        <v>12722</v>
      </c>
      <c r="E880" s="59"/>
    </row>
    <row r="881" spans="1:5" ht="20.149999999999999" customHeight="1">
      <c r="A881" s="59" t="s">
        <v>40</v>
      </c>
      <c r="B881" s="62">
        <v>825</v>
      </c>
      <c r="C881" s="62">
        <v>795</v>
      </c>
      <c r="D881" s="60">
        <v>425</v>
      </c>
      <c r="E881" s="59"/>
    </row>
    <row r="882" spans="1:5" ht="20.149999999999999" customHeight="1">
      <c r="A882" s="59" t="s">
        <v>41</v>
      </c>
      <c r="B882" s="62"/>
      <c r="C882" s="62"/>
      <c r="D882" s="60">
        <v>18</v>
      </c>
      <c r="E882" s="59"/>
    </row>
    <row r="883" spans="1:5" ht="20.149999999999999" customHeight="1">
      <c r="A883" s="59" t="s">
        <v>42</v>
      </c>
      <c r="B883" s="62"/>
      <c r="C883" s="62"/>
      <c r="D883" s="60">
        <v>0</v>
      </c>
      <c r="E883" s="59"/>
    </row>
    <row r="884" spans="1:5" ht="20.149999999999999" customHeight="1">
      <c r="A884" s="59" t="s">
        <v>698</v>
      </c>
      <c r="B884" s="62">
        <v>1969</v>
      </c>
      <c r="C884" s="62">
        <v>1488</v>
      </c>
      <c r="D884" s="60">
        <v>1423</v>
      </c>
      <c r="E884" s="59"/>
    </row>
    <row r="885" spans="1:5" ht="20.149999999999999" customHeight="1">
      <c r="A885" s="59" t="s">
        <v>699</v>
      </c>
      <c r="B885" s="60">
        <v>3751</v>
      </c>
      <c r="C885" s="60">
        <v>3751</v>
      </c>
      <c r="D885" s="60">
        <v>3751</v>
      </c>
      <c r="E885" s="59"/>
    </row>
    <row r="886" spans="1:5" ht="20.149999999999999" customHeight="1">
      <c r="A886" s="59" t="s">
        <v>700</v>
      </c>
      <c r="B886" s="60">
        <v>9</v>
      </c>
      <c r="C886" s="60">
        <v>9</v>
      </c>
      <c r="D886" s="60">
        <v>9</v>
      </c>
      <c r="E886" s="59"/>
    </row>
    <row r="887" spans="1:5" ht="20.149999999999999" customHeight="1">
      <c r="A887" s="59" t="s">
        <v>701</v>
      </c>
      <c r="B887" s="60">
        <v>134</v>
      </c>
      <c r="C887" s="60">
        <v>134</v>
      </c>
      <c r="D887" s="60">
        <v>134</v>
      </c>
      <c r="E887" s="59"/>
    </row>
    <row r="888" spans="1:5" ht="20.149999999999999" customHeight="1">
      <c r="A888" s="59" t="s">
        <v>702</v>
      </c>
      <c r="B888" s="60">
        <v>2840</v>
      </c>
      <c r="C888" s="60">
        <v>2840</v>
      </c>
      <c r="D888" s="60">
        <v>2840</v>
      </c>
      <c r="E888" s="59"/>
    </row>
    <row r="889" spans="1:5" ht="20.149999999999999" customHeight="1">
      <c r="A889" s="59" t="s">
        <v>703</v>
      </c>
      <c r="B889" s="60">
        <v>2099</v>
      </c>
      <c r="C889" s="60">
        <v>2099</v>
      </c>
      <c r="D889" s="60">
        <v>2099</v>
      </c>
      <c r="E889" s="59"/>
    </row>
    <row r="890" spans="1:5" ht="20.149999999999999" customHeight="1">
      <c r="A890" s="59" t="s">
        <v>704</v>
      </c>
      <c r="B890" s="60">
        <v>50</v>
      </c>
      <c r="C890" s="60">
        <v>50</v>
      </c>
      <c r="D890" s="60">
        <v>50</v>
      </c>
      <c r="E890" s="59"/>
    </row>
    <row r="891" spans="1:5" ht="20.149999999999999" customHeight="1">
      <c r="A891" s="59" t="s">
        <v>705</v>
      </c>
      <c r="B891" s="62">
        <v>189</v>
      </c>
      <c r="C891" s="62">
        <v>133</v>
      </c>
      <c r="D891" s="60">
        <v>200</v>
      </c>
      <c r="E891" s="59"/>
    </row>
    <row r="892" spans="1:5" ht="20.149999999999999" customHeight="1">
      <c r="A892" s="59" t="s">
        <v>706</v>
      </c>
      <c r="B892" s="60">
        <v>359</v>
      </c>
      <c r="C892" s="60">
        <v>359</v>
      </c>
      <c r="D892" s="60">
        <v>359</v>
      </c>
      <c r="E892" s="59"/>
    </row>
    <row r="893" spans="1:5" ht="20.149999999999999" customHeight="1">
      <c r="A893" s="59" t="s">
        <v>707</v>
      </c>
      <c r="B893" s="60">
        <v>50</v>
      </c>
      <c r="C893" s="60">
        <v>50</v>
      </c>
      <c r="D893" s="60">
        <v>50</v>
      </c>
      <c r="E893" s="59"/>
    </row>
    <row r="894" spans="1:5" ht="20.149999999999999" customHeight="1">
      <c r="A894" s="59" t="s">
        <v>708</v>
      </c>
      <c r="B894" s="62"/>
      <c r="C894" s="62"/>
      <c r="D894" s="60">
        <v>0</v>
      </c>
      <c r="E894" s="59"/>
    </row>
    <row r="895" spans="1:5" ht="20.149999999999999" customHeight="1">
      <c r="A895" s="59" t="s">
        <v>709</v>
      </c>
      <c r="B895" s="62"/>
      <c r="C895" s="62"/>
      <c r="D895" s="60">
        <v>0</v>
      </c>
      <c r="E895" s="59"/>
    </row>
    <row r="896" spans="1:5" ht="20.149999999999999" customHeight="1">
      <c r="A896" s="59" t="s">
        <v>710</v>
      </c>
      <c r="B896" s="62"/>
      <c r="C896" s="62"/>
      <c r="D896" s="60">
        <v>0</v>
      </c>
      <c r="E896" s="59"/>
    </row>
    <row r="897" spans="1:5" ht="20.149999999999999" customHeight="1">
      <c r="A897" s="59" t="s">
        <v>711</v>
      </c>
      <c r="B897" s="62"/>
      <c r="C897" s="62"/>
      <c r="D897" s="60">
        <v>0</v>
      </c>
      <c r="E897" s="59"/>
    </row>
    <row r="898" spans="1:5" ht="20.149999999999999" customHeight="1">
      <c r="A898" s="59" t="s">
        <v>712</v>
      </c>
      <c r="B898" s="62"/>
      <c r="C898" s="62"/>
      <c r="D898" s="60">
        <v>0</v>
      </c>
      <c r="E898" s="59"/>
    </row>
    <row r="899" spans="1:5" ht="20.149999999999999" customHeight="1">
      <c r="A899" s="59" t="s">
        <v>713</v>
      </c>
      <c r="B899" s="62"/>
      <c r="C899" s="62"/>
      <c r="D899" s="60">
        <v>0</v>
      </c>
      <c r="E899" s="59"/>
    </row>
    <row r="900" spans="1:5" ht="20.149999999999999" customHeight="1">
      <c r="A900" s="59" t="s">
        <v>714</v>
      </c>
      <c r="B900" s="60">
        <v>200</v>
      </c>
      <c r="C900" s="60">
        <v>200</v>
      </c>
      <c r="D900" s="60">
        <v>200</v>
      </c>
      <c r="E900" s="59"/>
    </row>
    <row r="901" spans="1:5" ht="20.149999999999999" customHeight="1">
      <c r="A901" s="59" t="s">
        <v>715</v>
      </c>
      <c r="B901" s="62"/>
      <c r="C901" s="62"/>
      <c r="D901" s="60">
        <v>0</v>
      </c>
      <c r="E901" s="59"/>
    </row>
    <row r="902" spans="1:5" ht="20.149999999999999" customHeight="1">
      <c r="A902" s="59" t="s">
        <v>716</v>
      </c>
      <c r="B902" s="62"/>
      <c r="C902" s="62"/>
      <c r="D902" s="60">
        <v>0</v>
      </c>
      <c r="E902" s="59"/>
    </row>
    <row r="903" spans="1:5" ht="20.149999999999999" customHeight="1">
      <c r="A903" s="59" t="s">
        <v>717</v>
      </c>
      <c r="B903" s="62"/>
      <c r="C903" s="62"/>
      <c r="D903" s="60">
        <v>0</v>
      </c>
      <c r="E903" s="59"/>
    </row>
    <row r="904" spans="1:5" ht="20.149999999999999" customHeight="1">
      <c r="A904" s="59" t="s">
        <v>718</v>
      </c>
      <c r="B904" s="60">
        <v>1164</v>
      </c>
      <c r="C904" s="60">
        <v>1164</v>
      </c>
      <c r="D904" s="60">
        <v>1164</v>
      </c>
      <c r="E904" s="59"/>
    </row>
    <row r="905" spans="1:5" ht="20.149999999999999" customHeight="1">
      <c r="A905" s="59" t="s">
        <v>719</v>
      </c>
      <c r="B905" s="60">
        <f>SUM(B906:B930)</f>
        <v>13035</v>
      </c>
      <c r="C905" s="60">
        <f>SUM(C906:C930)</f>
        <v>13314</v>
      </c>
      <c r="D905" s="60">
        <f>SUM(D906:D930)</f>
        <v>12353</v>
      </c>
      <c r="E905" s="59"/>
    </row>
    <row r="906" spans="1:5" ht="20.149999999999999" customHeight="1">
      <c r="A906" s="59" t="s">
        <v>40</v>
      </c>
      <c r="B906" s="62">
        <v>570</v>
      </c>
      <c r="C906" s="62">
        <v>756</v>
      </c>
      <c r="D906" s="60">
        <v>530</v>
      </c>
      <c r="E906" s="59"/>
    </row>
    <row r="907" spans="1:5" ht="20.149999999999999" customHeight="1">
      <c r="A907" s="59" t="s">
        <v>41</v>
      </c>
      <c r="B907" s="62">
        <v>155</v>
      </c>
      <c r="C907" s="62">
        <v>248</v>
      </c>
      <c r="D907" s="60">
        <v>13</v>
      </c>
      <c r="E907" s="59"/>
    </row>
    <row r="908" spans="1:5" ht="20.149999999999999" customHeight="1">
      <c r="A908" s="59" t="s">
        <v>42</v>
      </c>
      <c r="B908" s="62"/>
      <c r="C908" s="62"/>
      <c r="D908" s="60">
        <v>0</v>
      </c>
      <c r="E908" s="59"/>
    </row>
    <row r="909" spans="1:5" ht="20.149999999999999" customHeight="1">
      <c r="A909" s="59" t="s">
        <v>720</v>
      </c>
      <c r="B909" s="60">
        <v>506</v>
      </c>
      <c r="C909" s="60">
        <v>506</v>
      </c>
      <c r="D909" s="60">
        <v>506</v>
      </c>
      <c r="E909" s="59"/>
    </row>
    <row r="910" spans="1:5" ht="20.149999999999999" customHeight="1">
      <c r="A910" s="59" t="s">
        <v>721</v>
      </c>
      <c r="B910" s="60">
        <v>1791</v>
      </c>
      <c r="C910" s="60">
        <v>1791</v>
      </c>
      <c r="D910" s="60">
        <v>1791</v>
      </c>
      <c r="E910" s="59"/>
    </row>
    <row r="911" spans="1:5" ht="20.149999999999999" customHeight="1">
      <c r="A911" s="59" t="s">
        <v>722</v>
      </c>
      <c r="B911" s="60">
        <v>1416</v>
      </c>
      <c r="C911" s="60">
        <v>1416</v>
      </c>
      <c r="D911" s="60">
        <v>1416</v>
      </c>
      <c r="E911" s="59"/>
    </row>
    <row r="912" spans="1:5" ht="20.149999999999999" customHeight="1">
      <c r="A912" s="59" t="s">
        <v>723</v>
      </c>
      <c r="B912" s="62"/>
      <c r="C912" s="62"/>
      <c r="D912" s="60">
        <v>0</v>
      </c>
      <c r="E912" s="59"/>
    </row>
    <row r="913" spans="1:5" ht="20.149999999999999" customHeight="1">
      <c r="A913" s="59" t="s">
        <v>724</v>
      </c>
      <c r="B913" s="62"/>
      <c r="C913" s="62"/>
      <c r="D913" s="60">
        <v>0</v>
      </c>
      <c r="E913" s="59"/>
    </row>
    <row r="914" spans="1:5" ht="20.149999999999999" customHeight="1">
      <c r="A914" s="59" t="s">
        <v>725</v>
      </c>
      <c r="B914" s="60">
        <v>169</v>
      </c>
      <c r="C914" s="60">
        <v>169</v>
      </c>
      <c r="D914" s="60">
        <v>169</v>
      </c>
      <c r="E914" s="59"/>
    </row>
    <row r="915" spans="1:5" ht="20.149999999999999" customHeight="1">
      <c r="A915" s="59" t="s">
        <v>726</v>
      </c>
      <c r="B915" s="60">
        <v>0</v>
      </c>
      <c r="C915" s="60">
        <v>0</v>
      </c>
      <c r="D915" s="60">
        <v>0</v>
      </c>
      <c r="E915" s="59"/>
    </row>
    <row r="916" spans="1:5" ht="20.149999999999999" customHeight="1">
      <c r="A916" s="59" t="s">
        <v>727</v>
      </c>
      <c r="B916" s="60">
        <v>0</v>
      </c>
      <c r="C916" s="60">
        <v>0</v>
      </c>
      <c r="D916" s="60">
        <v>0</v>
      </c>
      <c r="E916" s="59"/>
    </row>
    <row r="917" spans="1:5" ht="20.149999999999999" customHeight="1">
      <c r="A917" s="59" t="s">
        <v>728</v>
      </c>
      <c r="B917" s="60">
        <v>0</v>
      </c>
      <c r="C917" s="60">
        <v>0</v>
      </c>
      <c r="D917" s="60">
        <v>0</v>
      </c>
      <c r="E917" s="59"/>
    </row>
    <row r="918" spans="1:5" ht="20.149999999999999" customHeight="1">
      <c r="A918" s="59" t="s">
        <v>729</v>
      </c>
      <c r="B918" s="60">
        <v>0</v>
      </c>
      <c r="C918" s="60">
        <v>0</v>
      </c>
      <c r="D918" s="60">
        <v>0</v>
      </c>
      <c r="E918" s="59"/>
    </row>
    <row r="919" spans="1:5" ht="20.149999999999999" customHeight="1">
      <c r="A919" s="59" t="s">
        <v>730</v>
      </c>
      <c r="B919" s="60">
        <v>280</v>
      </c>
      <c r="C919" s="60">
        <v>280</v>
      </c>
      <c r="D919" s="60">
        <v>280</v>
      </c>
      <c r="E919" s="59"/>
    </row>
    <row r="920" spans="1:5" ht="20.149999999999999" customHeight="1">
      <c r="A920" s="59" t="s">
        <v>731</v>
      </c>
      <c r="B920" s="60">
        <v>105</v>
      </c>
      <c r="C920" s="60">
        <v>105</v>
      </c>
      <c r="D920" s="60">
        <v>105</v>
      </c>
      <c r="E920" s="59"/>
    </row>
    <row r="921" spans="1:5" ht="20.149999999999999" customHeight="1">
      <c r="A921" s="59" t="s">
        <v>732</v>
      </c>
      <c r="B921" s="62"/>
      <c r="C921" s="62"/>
      <c r="D921" s="60">
        <v>0</v>
      </c>
      <c r="E921" s="59"/>
    </row>
    <row r="922" spans="1:5" ht="20.149999999999999" customHeight="1">
      <c r="A922" s="59" t="s">
        <v>733</v>
      </c>
      <c r="B922" s="62"/>
      <c r="C922" s="62"/>
      <c r="D922" s="60">
        <v>0</v>
      </c>
      <c r="E922" s="59"/>
    </row>
    <row r="923" spans="1:5" ht="20.149999999999999" customHeight="1">
      <c r="A923" s="59" t="s">
        <v>734</v>
      </c>
      <c r="B923" s="62"/>
      <c r="C923" s="62"/>
      <c r="D923" s="60">
        <v>0</v>
      </c>
      <c r="E923" s="59"/>
    </row>
    <row r="924" spans="1:5" ht="20.149999999999999" customHeight="1">
      <c r="A924" s="59" t="s">
        <v>735</v>
      </c>
      <c r="B924" s="62">
        <v>500</v>
      </c>
      <c r="C924" s="62">
        <v>500</v>
      </c>
      <c r="D924" s="60">
        <v>0</v>
      </c>
      <c r="E924" s="59"/>
    </row>
    <row r="925" spans="1:5" ht="20.149999999999999" customHeight="1">
      <c r="A925" s="59" t="s">
        <v>736</v>
      </c>
      <c r="B925" s="60">
        <v>1477</v>
      </c>
      <c r="C925" s="60">
        <v>1477</v>
      </c>
      <c r="D925" s="60">
        <v>1477</v>
      </c>
      <c r="E925" s="59"/>
    </row>
    <row r="926" spans="1:5" ht="20.149999999999999" customHeight="1">
      <c r="A926" s="59" t="s">
        <v>737</v>
      </c>
      <c r="B926" s="62"/>
      <c r="C926" s="62"/>
      <c r="D926" s="60">
        <v>0</v>
      </c>
      <c r="E926" s="59"/>
    </row>
    <row r="927" spans="1:5" ht="20.149999999999999" customHeight="1">
      <c r="A927" s="59" t="s">
        <v>710</v>
      </c>
      <c r="B927" s="62"/>
      <c r="C927" s="62"/>
      <c r="D927" s="60">
        <v>0</v>
      </c>
      <c r="E927" s="59"/>
    </row>
    <row r="928" spans="1:5" ht="20.149999999999999" customHeight="1">
      <c r="A928" s="59" t="s">
        <v>738</v>
      </c>
      <c r="B928" s="62"/>
      <c r="C928" s="62"/>
      <c r="D928" s="60">
        <v>0</v>
      </c>
      <c r="E928" s="59"/>
    </row>
    <row r="929" spans="1:5" ht="20.149999999999999" customHeight="1">
      <c r="A929" s="59" t="s">
        <v>739</v>
      </c>
      <c r="B929" s="60">
        <v>3237</v>
      </c>
      <c r="C929" s="60">
        <v>3237</v>
      </c>
      <c r="D929" s="60">
        <v>3237</v>
      </c>
      <c r="E929" s="59"/>
    </row>
    <row r="930" spans="1:5" ht="20.149999999999999" customHeight="1">
      <c r="A930" s="59" t="s">
        <v>740</v>
      </c>
      <c r="B930" s="60">
        <v>2829</v>
      </c>
      <c r="C930" s="60">
        <v>2829</v>
      </c>
      <c r="D930" s="60">
        <v>2829</v>
      </c>
      <c r="E930" s="59"/>
    </row>
    <row r="931" spans="1:5" ht="20.149999999999999" customHeight="1">
      <c r="A931" s="59" t="s">
        <v>741</v>
      </c>
      <c r="B931" s="60">
        <f>SUM(B932:B941)</f>
        <v>0</v>
      </c>
      <c r="C931" s="60">
        <f>SUM(C932:C941)</f>
        <v>0</v>
      </c>
      <c r="D931" s="60">
        <f>SUM(D932:D941)</f>
        <v>0</v>
      </c>
      <c r="E931" s="59"/>
    </row>
    <row r="932" spans="1:5" ht="20.149999999999999" customHeight="1">
      <c r="A932" s="59" t="s">
        <v>40</v>
      </c>
      <c r="B932" s="62"/>
      <c r="C932" s="62"/>
      <c r="D932" s="60">
        <v>0</v>
      </c>
      <c r="E932" s="59"/>
    </row>
    <row r="933" spans="1:5" ht="20.149999999999999" customHeight="1">
      <c r="A933" s="59" t="s">
        <v>41</v>
      </c>
      <c r="B933" s="62"/>
      <c r="C933" s="62"/>
      <c r="D933" s="60">
        <v>0</v>
      </c>
      <c r="E933" s="59"/>
    </row>
    <row r="934" spans="1:5" ht="20.149999999999999" customHeight="1">
      <c r="A934" s="59" t="s">
        <v>42</v>
      </c>
      <c r="B934" s="62"/>
      <c r="C934" s="62"/>
      <c r="D934" s="60">
        <v>0</v>
      </c>
      <c r="E934" s="59"/>
    </row>
    <row r="935" spans="1:5" ht="20.149999999999999" customHeight="1">
      <c r="A935" s="59" t="s">
        <v>742</v>
      </c>
      <c r="B935" s="62"/>
      <c r="C935" s="62"/>
      <c r="D935" s="60">
        <v>0</v>
      </c>
      <c r="E935" s="59"/>
    </row>
    <row r="936" spans="1:5" ht="20.149999999999999" customHeight="1">
      <c r="A936" s="59" t="s">
        <v>743</v>
      </c>
      <c r="B936" s="62"/>
      <c r="C936" s="62"/>
      <c r="D936" s="60">
        <v>0</v>
      </c>
      <c r="E936" s="59"/>
    </row>
    <row r="937" spans="1:5" ht="20.149999999999999" customHeight="1">
      <c r="A937" s="59" t="s">
        <v>744</v>
      </c>
      <c r="B937" s="62"/>
      <c r="C937" s="62"/>
      <c r="D937" s="60">
        <v>0</v>
      </c>
      <c r="E937" s="59"/>
    </row>
    <row r="938" spans="1:5" ht="20.149999999999999" customHeight="1">
      <c r="A938" s="59" t="s">
        <v>745</v>
      </c>
      <c r="B938" s="62"/>
      <c r="C938" s="62"/>
      <c r="D938" s="60">
        <v>0</v>
      </c>
      <c r="E938" s="59"/>
    </row>
    <row r="939" spans="1:5" ht="20.149999999999999" customHeight="1">
      <c r="A939" s="59" t="s">
        <v>746</v>
      </c>
      <c r="B939" s="62"/>
      <c r="C939" s="62"/>
      <c r="D939" s="60">
        <v>0</v>
      </c>
      <c r="E939" s="59"/>
    </row>
    <row r="940" spans="1:5" ht="20.149999999999999" customHeight="1">
      <c r="A940" s="59" t="s">
        <v>747</v>
      </c>
      <c r="B940" s="62"/>
      <c r="C940" s="62"/>
      <c r="D940" s="60">
        <v>0</v>
      </c>
      <c r="E940" s="59"/>
    </row>
    <row r="941" spans="1:5" ht="20.149999999999999" customHeight="1">
      <c r="A941" s="59" t="s">
        <v>748</v>
      </c>
      <c r="B941" s="62"/>
      <c r="C941" s="62"/>
      <c r="D941" s="60">
        <v>0</v>
      </c>
      <c r="E941" s="59"/>
    </row>
    <row r="942" spans="1:5" ht="20.149999999999999" customHeight="1">
      <c r="A942" s="59" t="s">
        <v>749</v>
      </c>
      <c r="B942" s="60">
        <f>SUM(B943:B952)</f>
        <v>19120</v>
      </c>
      <c r="C942" s="60">
        <f>SUM(C943:C952)</f>
        <v>15620</v>
      </c>
      <c r="D942" s="60">
        <f>SUM(D943:D952)</f>
        <v>16709</v>
      </c>
      <c r="E942" s="59"/>
    </row>
    <row r="943" spans="1:5" ht="20.149999999999999" customHeight="1">
      <c r="A943" s="59" t="s">
        <v>40</v>
      </c>
      <c r="B943" s="62">
        <v>176</v>
      </c>
      <c r="C943" s="62">
        <v>176</v>
      </c>
      <c r="D943" s="60">
        <v>56</v>
      </c>
      <c r="E943" s="59"/>
    </row>
    <row r="944" spans="1:5" ht="20.149999999999999" customHeight="1">
      <c r="A944" s="59" t="s">
        <v>41</v>
      </c>
      <c r="B944" s="60"/>
      <c r="C944" s="60"/>
      <c r="D944" s="60">
        <v>36</v>
      </c>
      <c r="E944" s="59"/>
    </row>
    <row r="945" spans="1:5" ht="20.149999999999999" customHeight="1">
      <c r="A945" s="59" t="s">
        <v>42</v>
      </c>
      <c r="B945" s="62"/>
      <c r="C945" s="62"/>
      <c r="D945" s="60">
        <v>0</v>
      </c>
      <c r="E945" s="59"/>
    </row>
    <row r="946" spans="1:5" ht="20.149999999999999" customHeight="1">
      <c r="A946" s="59" t="s">
        <v>750</v>
      </c>
      <c r="B946" s="62">
        <v>47</v>
      </c>
      <c r="C946" s="62">
        <v>47</v>
      </c>
      <c r="D946" s="60">
        <v>608</v>
      </c>
      <c r="E946" s="59"/>
    </row>
    <row r="947" spans="1:5" ht="20.149999999999999" customHeight="1">
      <c r="A947" s="59" t="s">
        <v>751</v>
      </c>
      <c r="B947" s="60">
        <v>322</v>
      </c>
      <c r="C947" s="60">
        <v>322</v>
      </c>
      <c r="D947" s="60">
        <v>322</v>
      </c>
      <c r="E947" s="59"/>
    </row>
    <row r="948" spans="1:5" ht="20.149999999999999" customHeight="1">
      <c r="A948" s="59" t="s">
        <v>752</v>
      </c>
      <c r="B948" s="60">
        <v>0</v>
      </c>
      <c r="C948" s="60">
        <v>0</v>
      </c>
      <c r="D948" s="60">
        <v>0</v>
      </c>
      <c r="E948" s="59"/>
    </row>
    <row r="949" spans="1:5" ht="20.149999999999999" customHeight="1">
      <c r="A949" s="59" t="s">
        <v>753</v>
      </c>
      <c r="B949" s="60">
        <v>1099</v>
      </c>
      <c r="C949" s="60">
        <v>1099</v>
      </c>
      <c r="D949" s="60">
        <v>1099</v>
      </c>
      <c r="E949" s="59"/>
    </row>
    <row r="950" spans="1:5" ht="20.149999999999999" customHeight="1">
      <c r="A950" s="59" t="s">
        <v>754</v>
      </c>
      <c r="B950" s="62"/>
      <c r="C950" s="62"/>
      <c r="D950" s="60">
        <v>0</v>
      </c>
      <c r="E950" s="59"/>
    </row>
    <row r="951" spans="1:5" ht="20.149999999999999" customHeight="1">
      <c r="A951" s="59" t="s">
        <v>755</v>
      </c>
      <c r="B951" s="62"/>
      <c r="C951" s="62"/>
      <c r="D951" s="60">
        <v>31</v>
      </c>
      <c r="E951" s="59"/>
    </row>
    <row r="952" spans="1:5" ht="20.149999999999999" customHeight="1">
      <c r="A952" s="59" t="s">
        <v>756</v>
      </c>
      <c r="B952" s="62">
        <f>15034+2442</f>
        <v>17476</v>
      </c>
      <c r="C952" s="62">
        <f>11534+2442</f>
        <v>13976</v>
      </c>
      <c r="D952" s="60">
        <v>14557</v>
      </c>
      <c r="E952" s="59"/>
    </row>
    <row r="953" spans="1:5" ht="20.149999999999999" customHeight="1">
      <c r="A953" s="59" t="s">
        <v>757</v>
      </c>
      <c r="B953" s="60">
        <f>SUM(B954:B958)</f>
        <v>48</v>
      </c>
      <c r="C953" s="60">
        <f>SUM(C954:C958)</f>
        <v>48</v>
      </c>
      <c r="D953" s="60">
        <f>SUM(D954:D958)</f>
        <v>47</v>
      </c>
      <c r="E953" s="59"/>
    </row>
    <row r="954" spans="1:5" ht="20.149999999999999" customHeight="1">
      <c r="A954" s="59" t="s">
        <v>334</v>
      </c>
      <c r="B954" s="62">
        <v>48</v>
      </c>
      <c r="C954" s="62">
        <v>48</v>
      </c>
      <c r="D954" s="60">
        <v>0</v>
      </c>
      <c r="E954" s="59"/>
    </row>
    <row r="955" spans="1:5" ht="20.149999999999999" customHeight="1">
      <c r="A955" s="59" t="s">
        <v>758</v>
      </c>
      <c r="B955" s="62"/>
      <c r="C955" s="62"/>
      <c r="D955" s="60">
        <v>0</v>
      </c>
      <c r="E955" s="59"/>
    </row>
    <row r="956" spans="1:5" ht="20.149999999999999" customHeight="1">
      <c r="A956" s="59" t="s">
        <v>759</v>
      </c>
      <c r="B956" s="62"/>
      <c r="C956" s="62"/>
      <c r="D956" s="60">
        <v>0</v>
      </c>
      <c r="E956" s="59"/>
    </row>
    <row r="957" spans="1:5" ht="20.149999999999999" customHeight="1">
      <c r="A957" s="59" t="s">
        <v>760</v>
      </c>
      <c r="B957" s="62"/>
      <c r="C957" s="62"/>
      <c r="D957" s="60">
        <v>0</v>
      </c>
      <c r="E957" s="59"/>
    </row>
    <row r="958" spans="1:5" ht="20.149999999999999" customHeight="1">
      <c r="A958" s="59" t="s">
        <v>761</v>
      </c>
      <c r="B958" s="62"/>
      <c r="C958" s="62"/>
      <c r="D958" s="60">
        <v>47</v>
      </c>
      <c r="E958" s="59"/>
    </row>
    <row r="959" spans="1:5" ht="20.149999999999999" customHeight="1">
      <c r="A959" s="59" t="s">
        <v>762</v>
      </c>
      <c r="B959" s="60">
        <f>SUM(B960:B965)</f>
        <v>1621</v>
      </c>
      <c r="C959" s="60">
        <f>SUM(C960:C965)</f>
        <v>2601</v>
      </c>
      <c r="D959" s="60">
        <f>SUM(D960:D965)</f>
        <v>5243</v>
      </c>
      <c r="E959" s="59"/>
    </row>
    <row r="960" spans="1:5" ht="20.149999999999999" customHeight="1">
      <c r="A960" s="59" t="s">
        <v>763</v>
      </c>
      <c r="B960" s="62"/>
      <c r="C960" s="62"/>
      <c r="D960" s="60">
        <v>1965</v>
      </c>
      <c r="E960" s="59"/>
    </row>
    <row r="961" spans="1:5" ht="20.149999999999999" customHeight="1">
      <c r="A961" s="59" t="s">
        <v>764</v>
      </c>
      <c r="B961" s="62"/>
      <c r="C961" s="62"/>
      <c r="D961" s="60">
        <v>0</v>
      </c>
      <c r="E961" s="59"/>
    </row>
    <row r="962" spans="1:5" ht="20.149999999999999" customHeight="1">
      <c r="A962" s="59" t="s">
        <v>765</v>
      </c>
      <c r="B962" s="62">
        <v>741</v>
      </c>
      <c r="C962" s="62">
        <v>741</v>
      </c>
      <c r="D962" s="60">
        <v>1084</v>
      </c>
      <c r="E962" s="59"/>
    </row>
    <row r="963" spans="1:5" ht="20.149999999999999" customHeight="1">
      <c r="A963" s="59" t="s">
        <v>766</v>
      </c>
      <c r="B963" s="62"/>
      <c r="C963" s="62"/>
      <c r="D963" s="60">
        <v>360</v>
      </c>
      <c r="E963" s="59"/>
    </row>
    <row r="964" spans="1:5" ht="20.149999999999999" customHeight="1">
      <c r="A964" s="59" t="s">
        <v>767</v>
      </c>
      <c r="B964" s="62"/>
      <c r="C964" s="62"/>
      <c r="D964" s="60">
        <v>0</v>
      </c>
      <c r="E964" s="59"/>
    </row>
    <row r="965" spans="1:5" ht="20.149999999999999" customHeight="1">
      <c r="A965" s="59" t="s">
        <v>768</v>
      </c>
      <c r="B965" s="62">
        <v>880</v>
      </c>
      <c r="C965" s="62">
        <v>1860</v>
      </c>
      <c r="D965" s="60">
        <v>1834</v>
      </c>
      <c r="E965" s="59"/>
    </row>
    <row r="966" spans="1:5" ht="20.149999999999999" customHeight="1">
      <c r="A966" s="59" t="s">
        <v>769</v>
      </c>
      <c r="B966" s="60">
        <f>SUM(B967:B972)</f>
        <v>0</v>
      </c>
      <c r="C966" s="60">
        <f>SUM(C967:C972)</f>
        <v>586</v>
      </c>
      <c r="D966" s="60">
        <f>SUM(D967:D972)</f>
        <v>1602</v>
      </c>
      <c r="E966" s="59"/>
    </row>
    <row r="967" spans="1:5" ht="20.149999999999999" customHeight="1">
      <c r="A967" s="59" t="s">
        <v>770</v>
      </c>
      <c r="B967" s="62"/>
      <c r="C967" s="62"/>
      <c r="D967" s="60">
        <v>22</v>
      </c>
      <c r="E967" s="59"/>
    </row>
    <row r="968" spans="1:5" ht="20.149999999999999" customHeight="1">
      <c r="A968" s="59" t="s">
        <v>771</v>
      </c>
      <c r="B968" s="62"/>
      <c r="C968" s="62"/>
      <c r="D968" s="60">
        <v>0</v>
      </c>
      <c r="E968" s="59"/>
    </row>
    <row r="969" spans="1:5" ht="20.149999999999999" customHeight="1">
      <c r="A969" s="59" t="s">
        <v>772</v>
      </c>
      <c r="B969" s="62"/>
      <c r="C969" s="62"/>
      <c r="D969" s="60">
        <v>477</v>
      </c>
      <c r="E969" s="59"/>
    </row>
    <row r="970" spans="1:5" ht="20.149999999999999" customHeight="1">
      <c r="A970" s="59" t="s">
        <v>773</v>
      </c>
      <c r="B970" s="62"/>
      <c r="C970" s="62">
        <v>86</v>
      </c>
      <c r="D970" s="60">
        <v>549</v>
      </c>
      <c r="E970" s="59"/>
    </row>
    <row r="971" spans="1:5" ht="20.149999999999999" customHeight="1">
      <c r="A971" s="59" t="s">
        <v>774</v>
      </c>
      <c r="B971" s="62"/>
      <c r="C971" s="62"/>
      <c r="D971" s="60">
        <v>0</v>
      </c>
      <c r="E971" s="59"/>
    </row>
    <row r="972" spans="1:5" ht="20.149999999999999" customHeight="1">
      <c r="A972" s="59" t="s">
        <v>775</v>
      </c>
      <c r="B972" s="62"/>
      <c r="C972" s="62">
        <v>500</v>
      </c>
      <c r="D972" s="60">
        <v>554</v>
      </c>
      <c r="E972" s="59"/>
    </row>
    <row r="973" spans="1:5" ht="20.149999999999999" customHeight="1">
      <c r="A973" s="59" t="s">
        <v>776</v>
      </c>
      <c r="B973" s="60">
        <f>SUM(B974:B975)</f>
        <v>0</v>
      </c>
      <c r="C973" s="60">
        <f>SUM(C974:C975)</f>
        <v>1212</v>
      </c>
      <c r="D973" s="60">
        <f>SUM(D974:D975)</f>
        <v>1284</v>
      </c>
      <c r="E973" s="59"/>
    </row>
    <row r="974" spans="1:5" ht="20.149999999999999" customHeight="1">
      <c r="A974" s="59" t="s">
        <v>777</v>
      </c>
      <c r="B974" s="62"/>
      <c r="C974" s="62">
        <v>78</v>
      </c>
      <c r="D974" s="60">
        <v>150</v>
      </c>
      <c r="E974" s="59"/>
    </row>
    <row r="975" spans="1:5" ht="20.149999999999999" customHeight="1">
      <c r="A975" s="59" t="s">
        <v>778</v>
      </c>
      <c r="B975" s="62"/>
      <c r="C975" s="62">
        <v>1134</v>
      </c>
      <c r="D975" s="60">
        <v>1134</v>
      </c>
      <c r="E975" s="59"/>
    </row>
    <row r="976" spans="1:5" ht="20.149999999999999" customHeight="1">
      <c r="A976" s="59" t="s">
        <v>779</v>
      </c>
      <c r="B976" s="60">
        <f>B977+B978</f>
        <v>5</v>
      </c>
      <c r="C976" s="60">
        <f>C977+C978</f>
        <v>5</v>
      </c>
      <c r="D976" s="60">
        <f>D977+D978</f>
        <v>234</v>
      </c>
      <c r="E976" s="59"/>
    </row>
    <row r="977" spans="1:5" ht="20.149999999999999" customHeight="1">
      <c r="A977" s="59" t="s">
        <v>780</v>
      </c>
      <c r="B977" s="62"/>
      <c r="C977" s="62"/>
      <c r="D977" s="60">
        <v>0</v>
      </c>
      <c r="E977" s="59"/>
    </row>
    <row r="978" spans="1:5" ht="20.149999999999999" customHeight="1">
      <c r="A978" s="59" t="s">
        <v>781</v>
      </c>
      <c r="B978" s="62">
        <v>5</v>
      </c>
      <c r="C978" s="62">
        <v>5</v>
      </c>
      <c r="D978" s="60">
        <v>234</v>
      </c>
      <c r="E978" s="59"/>
    </row>
    <row r="979" spans="1:5" ht="18.75" customHeight="1">
      <c r="A979" s="59" t="s">
        <v>782</v>
      </c>
      <c r="B979" s="60">
        <f>SUM(B980,B1003,B1013,B1023,B1028,B1035,B1040)</f>
        <v>22089</v>
      </c>
      <c r="C979" s="60">
        <f>SUM(C980,C1003,C1013,C1023,C1028,C1035,C1040)</f>
        <v>26256</v>
      </c>
      <c r="D979" s="60">
        <f>SUM(D980,D1003,D1013,D1023,D1028,D1035,D1040)</f>
        <v>34192</v>
      </c>
      <c r="E979" s="59"/>
    </row>
    <row r="980" spans="1:5" ht="20.149999999999999" customHeight="1">
      <c r="A980" s="59" t="s">
        <v>783</v>
      </c>
      <c r="B980" s="60">
        <f>SUM(B981:B1002)</f>
        <v>12767</v>
      </c>
      <c r="C980" s="60">
        <f>SUM(C981:C1002)</f>
        <v>16934</v>
      </c>
      <c r="D980" s="60">
        <f>SUM(D981:D1002)</f>
        <v>24870</v>
      </c>
      <c r="E980" s="59"/>
    </row>
    <row r="981" spans="1:5" ht="20.149999999999999" customHeight="1">
      <c r="A981" s="59" t="s">
        <v>40</v>
      </c>
      <c r="B981" s="62">
        <v>1391</v>
      </c>
      <c r="C981" s="62">
        <v>1241</v>
      </c>
      <c r="D981" s="60">
        <v>1466</v>
      </c>
      <c r="E981" s="59"/>
    </row>
    <row r="982" spans="1:5" ht="20.149999999999999" customHeight="1">
      <c r="A982" s="59" t="s">
        <v>41</v>
      </c>
      <c r="B982" s="62"/>
      <c r="C982" s="62"/>
      <c r="D982" s="60">
        <v>48</v>
      </c>
      <c r="E982" s="59"/>
    </row>
    <row r="983" spans="1:5" ht="20.149999999999999" customHeight="1">
      <c r="A983" s="59" t="s">
        <v>42</v>
      </c>
      <c r="B983" s="62"/>
      <c r="C983" s="62"/>
      <c r="D983" s="60">
        <v>0</v>
      </c>
      <c r="E983" s="59"/>
    </row>
    <row r="984" spans="1:5" ht="20.149999999999999" customHeight="1">
      <c r="A984" s="59" t="s">
        <v>784</v>
      </c>
      <c r="B984" s="62">
        <f>7700+762</f>
        <v>8462</v>
      </c>
      <c r="C984" s="62">
        <f>9000+2979</f>
        <v>11979</v>
      </c>
      <c r="D984" s="60">
        <v>12762</v>
      </c>
      <c r="E984" s="59"/>
    </row>
    <row r="985" spans="1:5" ht="20.149999999999999" customHeight="1">
      <c r="A985" s="59" t="s">
        <v>785</v>
      </c>
      <c r="B985" s="62">
        <v>700</v>
      </c>
      <c r="C985" s="62">
        <v>700</v>
      </c>
      <c r="D985" s="60">
        <v>9126</v>
      </c>
      <c r="E985" s="59"/>
    </row>
    <row r="986" spans="1:5" ht="20.149999999999999" customHeight="1">
      <c r="A986" s="59" t="s">
        <v>786</v>
      </c>
      <c r="B986" s="62"/>
      <c r="C986" s="62"/>
      <c r="D986" s="60">
        <v>0</v>
      </c>
      <c r="E986" s="59"/>
    </row>
    <row r="987" spans="1:5" ht="20.149999999999999" customHeight="1">
      <c r="A987" s="59" t="s">
        <v>787</v>
      </c>
      <c r="B987" s="62"/>
      <c r="C987" s="62"/>
      <c r="D987" s="60">
        <v>0</v>
      </c>
      <c r="E987" s="59"/>
    </row>
    <row r="988" spans="1:5" ht="20.149999999999999" customHeight="1">
      <c r="A988" s="59" t="s">
        <v>788</v>
      </c>
      <c r="B988" s="62"/>
      <c r="C988" s="62"/>
      <c r="D988" s="60">
        <v>0</v>
      </c>
      <c r="E988" s="59"/>
    </row>
    <row r="989" spans="1:5" ht="20.149999999999999" customHeight="1">
      <c r="A989" s="59" t="s">
        <v>789</v>
      </c>
      <c r="B989" s="62">
        <v>1154</v>
      </c>
      <c r="C989" s="62">
        <v>1954</v>
      </c>
      <c r="D989" s="60">
        <v>453</v>
      </c>
      <c r="E989" s="59"/>
    </row>
    <row r="990" spans="1:5" ht="20.149999999999999" customHeight="1">
      <c r="A990" s="59" t="s">
        <v>790</v>
      </c>
      <c r="B990" s="62"/>
      <c r="C990" s="62"/>
      <c r="D990" s="60">
        <v>0</v>
      </c>
      <c r="E990" s="59"/>
    </row>
    <row r="991" spans="1:5" ht="20.149999999999999" customHeight="1">
      <c r="A991" s="59" t="s">
        <v>791</v>
      </c>
      <c r="B991" s="62"/>
      <c r="C991" s="62"/>
      <c r="D991" s="60">
        <v>0</v>
      </c>
      <c r="E991" s="59"/>
    </row>
    <row r="992" spans="1:5" ht="20.149999999999999" customHeight="1">
      <c r="A992" s="59" t="s">
        <v>792</v>
      </c>
      <c r="B992" s="62"/>
      <c r="C992" s="62"/>
      <c r="D992" s="60">
        <v>0</v>
      </c>
      <c r="E992" s="59"/>
    </row>
    <row r="993" spans="1:5" ht="20.149999999999999" customHeight="1">
      <c r="A993" s="59" t="s">
        <v>793</v>
      </c>
      <c r="B993" s="62"/>
      <c r="C993" s="62"/>
      <c r="D993" s="60">
        <v>0</v>
      </c>
      <c r="E993" s="59"/>
    </row>
    <row r="994" spans="1:5" ht="20.149999999999999" customHeight="1">
      <c r="A994" s="59" t="s">
        <v>794</v>
      </c>
      <c r="B994" s="62"/>
      <c r="C994" s="62"/>
      <c r="D994" s="60">
        <v>0</v>
      </c>
      <c r="E994" s="59"/>
    </row>
    <row r="995" spans="1:5" ht="20.149999999999999" customHeight="1">
      <c r="A995" s="59" t="s">
        <v>795</v>
      </c>
      <c r="B995" s="62"/>
      <c r="C995" s="62"/>
      <c r="D995" s="60">
        <v>0</v>
      </c>
      <c r="E995" s="59"/>
    </row>
    <row r="996" spans="1:5" ht="20.149999999999999" customHeight="1">
      <c r="A996" s="59" t="s">
        <v>796</v>
      </c>
      <c r="B996" s="62"/>
      <c r="C996" s="62"/>
      <c r="D996" s="60">
        <v>0</v>
      </c>
      <c r="E996" s="59"/>
    </row>
    <row r="997" spans="1:5" ht="20.149999999999999" customHeight="1">
      <c r="A997" s="59" t="s">
        <v>797</v>
      </c>
      <c r="B997" s="62"/>
      <c r="C997" s="62"/>
      <c r="D997" s="60">
        <v>0</v>
      </c>
      <c r="E997" s="59"/>
    </row>
    <row r="998" spans="1:5" ht="20.149999999999999" customHeight="1">
      <c r="A998" s="59" t="s">
        <v>798</v>
      </c>
      <c r="B998" s="62"/>
      <c r="C998" s="62"/>
      <c r="D998" s="60">
        <v>0</v>
      </c>
      <c r="E998" s="59"/>
    </row>
    <row r="999" spans="1:5" ht="20.149999999999999" customHeight="1">
      <c r="A999" s="59" t="s">
        <v>799</v>
      </c>
      <c r="B999" s="62">
        <v>94</v>
      </c>
      <c r="C999" s="62">
        <v>94</v>
      </c>
      <c r="D999" s="60">
        <v>49</v>
      </c>
      <c r="E999" s="59"/>
    </row>
    <row r="1000" spans="1:5" ht="20.149999999999999" customHeight="1">
      <c r="A1000" s="59" t="s">
        <v>800</v>
      </c>
      <c r="B1000" s="62"/>
      <c r="C1000" s="62"/>
      <c r="D1000" s="60">
        <v>0</v>
      </c>
      <c r="E1000" s="59"/>
    </row>
    <row r="1001" spans="1:5" ht="20.149999999999999" customHeight="1">
      <c r="A1001" s="59" t="s">
        <v>801</v>
      </c>
      <c r="B1001" s="60">
        <v>316</v>
      </c>
      <c r="C1001" s="60">
        <v>316</v>
      </c>
      <c r="D1001" s="60">
        <v>316</v>
      </c>
      <c r="E1001" s="59"/>
    </row>
    <row r="1002" spans="1:5" ht="20.149999999999999" customHeight="1">
      <c r="A1002" s="59" t="s">
        <v>802</v>
      </c>
      <c r="B1002" s="60">
        <v>650</v>
      </c>
      <c r="C1002" s="60">
        <v>650</v>
      </c>
      <c r="D1002" s="60">
        <v>650</v>
      </c>
      <c r="E1002" s="59"/>
    </row>
    <row r="1003" spans="1:5" ht="20.149999999999999" customHeight="1">
      <c r="A1003" s="59" t="s">
        <v>803</v>
      </c>
      <c r="B1003" s="60">
        <f>SUM(B1004:B1012)</f>
        <v>0</v>
      </c>
      <c r="C1003" s="60">
        <f>SUM(C1004:C1012)</f>
        <v>0</v>
      </c>
      <c r="D1003" s="60">
        <f>SUM(D1004:D1012)</f>
        <v>0</v>
      </c>
      <c r="E1003" s="59"/>
    </row>
    <row r="1004" spans="1:5" ht="20.149999999999999" customHeight="1">
      <c r="A1004" s="59" t="s">
        <v>40</v>
      </c>
      <c r="B1004" s="62"/>
      <c r="C1004" s="62"/>
      <c r="D1004" s="60">
        <v>0</v>
      </c>
      <c r="E1004" s="59"/>
    </row>
    <row r="1005" spans="1:5" ht="20.149999999999999" customHeight="1">
      <c r="A1005" s="59" t="s">
        <v>41</v>
      </c>
      <c r="B1005" s="62"/>
      <c r="C1005" s="62"/>
      <c r="D1005" s="60">
        <v>0</v>
      </c>
      <c r="E1005" s="59"/>
    </row>
    <row r="1006" spans="1:5" ht="20.149999999999999" customHeight="1">
      <c r="A1006" s="59" t="s">
        <v>42</v>
      </c>
      <c r="B1006" s="62"/>
      <c r="C1006" s="62"/>
      <c r="D1006" s="60">
        <v>0</v>
      </c>
      <c r="E1006" s="59"/>
    </row>
    <row r="1007" spans="1:5" ht="20.149999999999999" customHeight="1">
      <c r="A1007" s="59" t="s">
        <v>804</v>
      </c>
      <c r="B1007" s="62"/>
      <c r="C1007" s="62"/>
      <c r="D1007" s="60">
        <v>0</v>
      </c>
      <c r="E1007" s="59"/>
    </row>
    <row r="1008" spans="1:5" ht="20.149999999999999" customHeight="1">
      <c r="A1008" s="59" t="s">
        <v>805</v>
      </c>
      <c r="B1008" s="62"/>
      <c r="C1008" s="62"/>
      <c r="D1008" s="60">
        <v>0</v>
      </c>
      <c r="E1008" s="59"/>
    </row>
    <row r="1009" spans="1:5" ht="20.149999999999999" customHeight="1">
      <c r="A1009" s="59" t="s">
        <v>806</v>
      </c>
      <c r="B1009" s="62"/>
      <c r="C1009" s="62"/>
      <c r="D1009" s="60">
        <v>0</v>
      </c>
      <c r="E1009" s="59"/>
    </row>
    <row r="1010" spans="1:5" ht="20.149999999999999" customHeight="1">
      <c r="A1010" s="59" t="s">
        <v>807</v>
      </c>
      <c r="B1010" s="62"/>
      <c r="C1010" s="62"/>
      <c r="D1010" s="60">
        <v>0</v>
      </c>
      <c r="E1010" s="59"/>
    </row>
    <row r="1011" spans="1:5" ht="20.149999999999999" customHeight="1">
      <c r="A1011" s="59" t="s">
        <v>808</v>
      </c>
      <c r="B1011" s="62"/>
      <c r="C1011" s="62"/>
      <c r="D1011" s="60">
        <v>0</v>
      </c>
      <c r="E1011" s="59"/>
    </row>
    <row r="1012" spans="1:5" ht="20.149999999999999" customHeight="1">
      <c r="A1012" s="59" t="s">
        <v>809</v>
      </c>
      <c r="B1012" s="62"/>
      <c r="C1012" s="62"/>
      <c r="D1012" s="60">
        <v>0</v>
      </c>
      <c r="E1012" s="59"/>
    </row>
    <row r="1013" spans="1:5" ht="20.149999999999999" customHeight="1">
      <c r="A1013" s="59" t="s">
        <v>810</v>
      </c>
      <c r="B1013" s="60">
        <f>SUM(B1014:B1022)</f>
        <v>0</v>
      </c>
      <c r="C1013" s="60">
        <f>SUM(C1014:C1022)</f>
        <v>0</v>
      </c>
      <c r="D1013" s="60">
        <f>SUM(D1014:D1022)</f>
        <v>0</v>
      </c>
      <c r="E1013" s="59"/>
    </row>
    <row r="1014" spans="1:5" ht="20.149999999999999" customHeight="1">
      <c r="A1014" s="59" t="s">
        <v>40</v>
      </c>
      <c r="B1014" s="62"/>
      <c r="C1014" s="62"/>
      <c r="D1014" s="60">
        <v>0</v>
      </c>
      <c r="E1014" s="59"/>
    </row>
    <row r="1015" spans="1:5" ht="20.149999999999999" customHeight="1">
      <c r="A1015" s="59" t="s">
        <v>41</v>
      </c>
      <c r="B1015" s="62"/>
      <c r="C1015" s="62"/>
      <c r="D1015" s="60">
        <v>0</v>
      </c>
      <c r="E1015" s="59"/>
    </row>
    <row r="1016" spans="1:5" ht="20.149999999999999" customHeight="1">
      <c r="A1016" s="59" t="s">
        <v>42</v>
      </c>
      <c r="B1016" s="62"/>
      <c r="C1016" s="62"/>
      <c r="D1016" s="60">
        <v>0</v>
      </c>
      <c r="E1016" s="59"/>
    </row>
    <row r="1017" spans="1:5" ht="20.149999999999999" customHeight="1">
      <c r="A1017" s="59" t="s">
        <v>811</v>
      </c>
      <c r="B1017" s="62"/>
      <c r="C1017" s="62"/>
      <c r="D1017" s="60">
        <v>0</v>
      </c>
      <c r="E1017" s="59"/>
    </row>
    <row r="1018" spans="1:5" ht="20.149999999999999" customHeight="1">
      <c r="A1018" s="59" t="s">
        <v>812</v>
      </c>
      <c r="B1018" s="62"/>
      <c r="C1018" s="62"/>
      <c r="D1018" s="60">
        <v>0</v>
      </c>
      <c r="E1018" s="59"/>
    </row>
    <row r="1019" spans="1:5" ht="20.149999999999999" customHeight="1">
      <c r="A1019" s="59" t="s">
        <v>813</v>
      </c>
      <c r="B1019" s="62"/>
      <c r="C1019" s="62"/>
      <c r="D1019" s="60">
        <v>0</v>
      </c>
      <c r="E1019" s="59"/>
    </row>
    <row r="1020" spans="1:5" ht="20.149999999999999" customHeight="1">
      <c r="A1020" s="59" t="s">
        <v>814</v>
      </c>
      <c r="B1020" s="62"/>
      <c r="C1020" s="62"/>
      <c r="D1020" s="60">
        <v>0</v>
      </c>
      <c r="E1020" s="59"/>
    </row>
    <row r="1021" spans="1:5" ht="20.149999999999999" customHeight="1">
      <c r="A1021" s="59" t="s">
        <v>815</v>
      </c>
      <c r="B1021" s="62"/>
      <c r="C1021" s="62"/>
      <c r="D1021" s="60">
        <v>0</v>
      </c>
      <c r="E1021" s="59"/>
    </row>
    <row r="1022" spans="1:5" ht="20.149999999999999" customHeight="1">
      <c r="A1022" s="59" t="s">
        <v>816</v>
      </c>
      <c r="B1022" s="62"/>
      <c r="C1022" s="62"/>
      <c r="D1022" s="60">
        <v>0</v>
      </c>
      <c r="E1022" s="59"/>
    </row>
    <row r="1023" spans="1:5" ht="20.149999999999999" customHeight="1">
      <c r="A1023" s="59" t="s">
        <v>817</v>
      </c>
      <c r="B1023" s="60">
        <f>SUM(B1024:B1027)</f>
        <v>2322</v>
      </c>
      <c r="C1023" s="60">
        <f>SUM(C1024:C1027)</f>
        <v>2322</v>
      </c>
      <c r="D1023" s="60">
        <f>SUM(D1024:D1027)</f>
        <v>2322</v>
      </c>
      <c r="E1023" s="59"/>
    </row>
    <row r="1024" spans="1:5" ht="20.149999999999999" customHeight="1">
      <c r="A1024" s="59" t="s">
        <v>818</v>
      </c>
      <c r="B1024" s="60">
        <v>88</v>
      </c>
      <c r="C1024" s="60">
        <v>88</v>
      </c>
      <c r="D1024" s="60">
        <v>88</v>
      </c>
      <c r="E1024" s="59"/>
    </row>
    <row r="1025" spans="1:5" ht="20.149999999999999" customHeight="1">
      <c r="A1025" s="59" t="s">
        <v>819</v>
      </c>
      <c r="B1025" s="60">
        <v>881</v>
      </c>
      <c r="C1025" s="60">
        <v>881</v>
      </c>
      <c r="D1025" s="60">
        <v>881</v>
      </c>
      <c r="E1025" s="59"/>
    </row>
    <row r="1026" spans="1:5" ht="20.149999999999999" customHeight="1">
      <c r="A1026" s="59" t="s">
        <v>820</v>
      </c>
      <c r="B1026" s="60">
        <v>390</v>
      </c>
      <c r="C1026" s="60">
        <v>390</v>
      </c>
      <c r="D1026" s="60">
        <v>390</v>
      </c>
      <c r="E1026" s="59"/>
    </row>
    <row r="1027" spans="1:5" ht="20.149999999999999" customHeight="1">
      <c r="A1027" s="59" t="s">
        <v>821</v>
      </c>
      <c r="B1027" s="60">
        <v>963</v>
      </c>
      <c r="C1027" s="60">
        <v>963</v>
      </c>
      <c r="D1027" s="60">
        <v>963</v>
      </c>
      <c r="E1027" s="59"/>
    </row>
    <row r="1028" spans="1:5" ht="20.149999999999999" customHeight="1">
      <c r="A1028" s="59" t="s">
        <v>822</v>
      </c>
      <c r="B1028" s="60">
        <f>SUM(B1029:B1034)</f>
        <v>0</v>
      </c>
      <c r="C1028" s="60">
        <f>SUM(C1029:C1034)</f>
        <v>0</v>
      </c>
      <c r="D1028" s="60">
        <f>SUM(D1029:D1034)</f>
        <v>0</v>
      </c>
      <c r="E1028" s="59"/>
    </row>
    <row r="1029" spans="1:5" ht="20.149999999999999" customHeight="1">
      <c r="A1029" s="59" t="s">
        <v>40</v>
      </c>
      <c r="B1029" s="62"/>
      <c r="C1029" s="62"/>
      <c r="D1029" s="60">
        <v>0</v>
      </c>
      <c r="E1029" s="59"/>
    </row>
    <row r="1030" spans="1:5" ht="20.149999999999999" customHeight="1">
      <c r="A1030" s="59" t="s">
        <v>41</v>
      </c>
      <c r="B1030" s="62"/>
      <c r="C1030" s="62"/>
      <c r="D1030" s="60">
        <v>0</v>
      </c>
      <c r="E1030" s="59"/>
    </row>
    <row r="1031" spans="1:5" ht="20.149999999999999" customHeight="1">
      <c r="A1031" s="59" t="s">
        <v>42</v>
      </c>
      <c r="B1031" s="62"/>
      <c r="C1031" s="62"/>
      <c r="D1031" s="60">
        <v>0</v>
      </c>
      <c r="E1031" s="59"/>
    </row>
    <row r="1032" spans="1:5" ht="20.149999999999999" customHeight="1">
      <c r="A1032" s="59" t="s">
        <v>808</v>
      </c>
      <c r="B1032" s="62"/>
      <c r="C1032" s="62"/>
      <c r="D1032" s="60">
        <v>0</v>
      </c>
      <c r="E1032" s="59"/>
    </row>
    <row r="1033" spans="1:5" ht="20.149999999999999" customHeight="1">
      <c r="A1033" s="59" t="s">
        <v>823</v>
      </c>
      <c r="B1033" s="62"/>
      <c r="C1033" s="62"/>
      <c r="D1033" s="60">
        <v>0</v>
      </c>
      <c r="E1033" s="59"/>
    </row>
    <row r="1034" spans="1:5" ht="20.149999999999999" customHeight="1">
      <c r="A1034" s="59" t="s">
        <v>824</v>
      </c>
      <c r="B1034" s="62"/>
      <c r="C1034" s="62"/>
      <c r="D1034" s="60">
        <v>0</v>
      </c>
      <c r="E1034" s="59"/>
    </row>
    <row r="1035" spans="1:5" ht="20.149999999999999" customHeight="1">
      <c r="A1035" s="59" t="s">
        <v>825</v>
      </c>
      <c r="B1035" s="60">
        <f>SUM(B1036:B1039)</f>
        <v>6380</v>
      </c>
      <c r="C1035" s="60">
        <f>SUM(C1036:C1039)</f>
        <v>6380</v>
      </c>
      <c r="D1035" s="60">
        <f>SUM(D1036:D1039)</f>
        <v>6380</v>
      </c>
      <c r="E1035" s="59"/>
    </row>
    <row r="1036" spans="1:5" ht="20.149999999999999" customHeight="1">
      <c r="A1036" s="59" t="s">
        <v>826</v>
      </c>
      <c r="B1036" s="60">
        <v>2581</v>
      </c>
      <c r="C1036" s="60">
        <v>2581</v>
      </c>
      <c r="D1036" s="60">
        <v>2581</v>
      </c>
      <c r="E1036" s="59"/>
    </row>
    <row r="1037" spans="1:5" ht="20.149999999999999" customHeight="1">
      <c r="A1037" s="59" t="s">
        <v>827</v>
      </c>
      <c r="B1037" s="60">
        <v>3799</v>
      </c>
      <c r="C1037" s="60">
        <v>3799</v>
      </c>
      <c r="D1037" s="60">
        <v>3799</v>
      </c>
      <c r="E1037" s="59"/>
    </row>
    <row r="1038" spans="1:5" ht="20.149999999999999" customHeight="1">
      <c r="A1038" s="59" t="s">
        <v>828</v>
      </c>
      <c r="B1038" s="62"/>
      <c r="C1038" s="62"/>
      <c r="D1038" s="60">
        <v>0</v>
      </c>
      <c r="E1038" s="59"/>
    </row>
    <row r="1039" spans="1:5" ht="20.149999999999999" customHeight="1">
      <c r="A1039" s="59" t="s">
        <v>829</v>
      </c>
      <c r="B1039" s="62"/>
      <c r="C1039" s="62"/>
      <c r="D1039" s="60">
        <v>0</v>
      </c>
      <c r="E1039" s="59"/>
    </row>
    <row r="1040" spans="1:5" ht="20.149999999999999" customHeight="1">
      <c r="A1040" s="59" t="s">
        <v>830</v>
      </c>
      <c r="B1040" s="60">
        <f>SUM(B1041:B1042)</f>
        <v>620</v>
      </c>
      <c r="C1040" s="60">
        <f>SUM(C1041:C1042)</f>
        <v>620</v>
      </c>
      <c r="D1040" s="60">
        <f>SUM(D1041:D1042)</f>
        <v>620</v>
      </c>
      <c r="E1040" s="59"/>
    </row>
    <row r="1041" spans="1:5" ht="20.149999999999999" customHeight="1">
      <c r="A1041" s="59" t="s">
        <v>831</v>
      </c>
      <c r="B1041" s="62"/>
      <c r="C1041" s="62"/>
      <c r="D1041" s="60">
        <v>0</v>
      </c>
      <c r="E1041" s="59"/>
    </row>
    <row r="1042" spans="1:5" ht="20.149999999999999" customHeight="1">
      <c r="A1042" s="59" t="s">
        <v>832</v>
      </c>
      <c r="B1042" s="60">
        <v>620</v>
      </c>
      <c r="C1042" s="60">
        <v>620</v>
      </c>
      <c r="D1042" s="60">
        <v>620</v>
      </c>
      <c r="E1042" s="59"/>
    </row>
    <row r="1043" spans="1:5" ht="20.149999999999999" customHeight="1">
      <c r="A1043" s="59" t="s">
        <v>833</v>
      </c>
      <c r="B1043" s="60">
        <f>SUM(B1044,B1054,B1070,B1075,B1089,B1096,B1103)</f>
        <v>12491</v>
      </c>
      <c r="C1043" s="60">
        <f>SUM(C1044,C1054,C1070,C1075,C1089,C1096,C1103)</f>
        <v>26392</v>
      </c>
      <c r="D1043" s="60">
        <f>SUM(D1044,D1054,D1070,D1075,D1089,D1096,D1103)</f>
        <v>20681</v>
      </c>
      <c r="E1043" s="59"/>
    </row>
    <row r="1044" spans="1:5" ht="20.149999999999999" customHeight="1">
      <c r="A1044" s="59" t="s">
        <v>834</v>
      </c>
      <c r="B1044" s="60">
        <f>SUM(B1045:B1053)</f>
        <v>5</v>
      </c>
      <c r="C1044" s="60">
        <f>SUM(C1045:C1053)</f>
        <v>5</v>
      </c>
      <c r="D1044" s="60">
        <f>SUM(D1045:D1053)</f>
        <v>5</v>
      </c>
      <c r="E1044" s="59"/>
    </row>
    <row r="1045" spans="1:5" ht="20.149999999999999" customHeight="1">
      <c r="A1045" s="59" t="s">
        <v>40</v>
      </c>
      <c r="B1045" s="62"/>
      <c r="C1045" s="62"/>
      <c r="D1045" s="60">
        <v>0</v>
      </c>
      <c r="E1045" s="59"/>
    </row>
    <row r="1046" spans="1:5" ht="20.149999999999999" customHeight="1">
      <c r="A1046" s="59" t="s">
        <v>41</v>
      </c>
      <c r="B1046" s="60">
        <v>4</v>
      </c>
      <c r="C1046" s="60">
        <v>4</v>
      </c>
      <c r="D1046" s="60">
        <v>4</v>
      </c>
      <c r="E1046" s="59"/>
    </row>
    <row r="1047" spans="1:5" ht="20.149999999999999" customHeight="1">
      <c r="A1047" s="59" t="s">
        <v>42</v>
      </c>
      <c r="B1047" s="62"/>
      <c r="C1047" s="62"/>
      <c r="D1047" s="60">
        <v>0</v>
      </c>
      <c r="E1047" s="59"/>
    </row>
    <row r="1048" spans="1:5" ht="20.149999999999999" customHeight="1">
      <c r="A1048" s="59" t="s">
        <v>835</v>
      </c>
      <c r="B1048" s="62"/>
      <c r="C1048" s="62"/>
      <c r="D1048" s="60">
        <v>0</v>
      </c>
      <c r="E1048" s="59"/>
    </row>
    <row r="1049" spans="1:5" ht="20.149999999999999" customHeight="1">
      <c r="A1049" s="59" t="s">
        <v>836</v>
      </c>
      <c r="B1049" s="62"/>
      <c r="C1049" s="62"/>
      <c r="D1049" s="60">
        <v>0</v>
      </c>
      <c r="E1049" s="59"/>
    </row>
    <row r="1050" spans="1:5" ht="20.149999999999999" customHeight="1">
      <c r="A1050" s="59" t="s">
        <v>837</v>
      </c>
      <c r="B1050" s="62"/>
      <c r="C1050" s="62"/>
      <c r="D1050" s="60">
        <v>0</v>
      </c>
      <c r="E1050" s="59"/>
    </row>
    <row r="1051" spans="1:5" ht="20.149999999999999" customHeight="1">
      <c r="A1051" s="59" t="s">
        <v>838</v>
      </c>
      <c r="B1051" s="62"/>
      <c r="C1051" s="62"/>
      <c r="D1051" s="60">
        <v>0</v>
      </c>
      <c r="E1051" s="59"/>
    </row>
    <row r="1052" spans="1:5" ht="20.149999999999999" customHeight="1">
      <c r="A1052" s="59" t="s">
        <v>839</v>
      </c>
      <c r="B1052" s="62"/>
      <c r="C1052" s="62"/>
      <c r="D1052" s="60">
        <v>0</v>
      </c>
      <c r="E1052" s="59"/>
    </row>
    <row r="1053" spans="1:5" ht="20.149999999999999" customHeight="1">
      <c r="A1053" s="59" t="s">
        <v>840</v>
      </c>
      <c r="B1053" s="60">
        <v>1</v>
      </c>
      <c r="C1053" s="60">
        <v>1</v>
      </c>
      <c r="D1053" s="60">
        <v>1</v>
      </c>
      <c r="E1053" s="59"/>
    </row>
    <row r="1054" spans="1:5" ht="20.149999999999999" customHeight="1">
      <c r="A1054" s="59" t="s">
        <v>841</v>
      </c>
      <c r="B1054" s="60">
        <f>SUM(B1055:B1069)</f>
        <v>0</v>
      </c>
      <c r="C1054" s="60">
        <f>SUM(C1055:C1069)</f>
        <v>0</v>
      </c>
      <c r="D1054" s="60">
        <f>SUM(D1055:D1069)</f>
        <v>0</v>
      </c>
      <c r="E1054" s="59"/>
    </row>
    <row r="1055" spans="1:5" ht="20.149999999999999" customHeight="1">
      <c r="A1055" s="59" t="s">
        <v>40</v>
      </c>
      <c r="B1055" s="62"/>
      <c r="C1055" s="62"/>
      <c r="D1055" s="60">
        <v>0</v>
      </c>
      <c r="E1055" s="59"/>
    </row>
    <row r="1056" spans="1:5" ht="20.149999999999999" customHeight="1">
      <c r="A1056" s="59" t="s">
        <v>41</v>
      </c>
      <c r="B1056" s="62"/>
      <c r="C1056" s="62"/>
      <c r="D1056" s="60">
        <v>0</v>
      </c>
      <c r="E1056" s="59"/>
    </row>
    <row r="1057" spans="1:5" ht="20.149999999999999" customHeight="1">
      <c r="A1057" s="59" t="s">
        <v>42</v>
      </c>
      <c r="B1057" s="62"/>
      <c r="C1057" s="62"/>
      <c r="D1057" s="60">
        <v>0</v>
      </c>
      <c r="E1057" s="59"/>
    </row>
    <row r="1058" spans="1:5" ht="20.149999999999999" customHeight="1">
      <c r="A1058" s="59" t="s">
        <v>842</v>
      </c>
      <c r="B1058" s="62"/>
      <c r="C1058" s="62"/>
      <c r="D1058" s="60">
        <v>0</v>
      </c>
      <c r="E1058" s="59"/>
    </row>
    <row r="1059" spans="1:5" ht="20.149999999999999" customHeight="1">
      <c r="A1059" s="59" t="s">
        <v>843</v>
      </c>
      <c r="B1059" s="62"/>
      <c r="C1059" s="62"/>
      <c r="D1059" s="60">
        <v>0</v>
      </c>
      <c r="E1059" s="59"/>
    </row>
    <row r="1060" spans="1:5" ht="20.149999999999999" customHeight="1">
      <c r="A1060" s="59" t="s">
        <v>844</v>
      </c>
      <c r="B1060" s="62"/>
      <c r="C1060" s="62"/>
      <c r="D1060" s="60">
        <v>0</v>
      </c>
      <c r="E1060" s="59"/>
    </row>
    <row r="1061" spans="1:5" ht="20.149999999999999" customHeight="1">
      <c r="A1061" s="59" t="s">
        <v>845</v>
      </c>
      <c r="B1061" s="62"/>
      <c r="C1061" s="62"/>
      <c r="D1061" s="60">
        <v>0</v>
      </c>
      <c r="E1061" s="59"/>
    </row>
    <row r="1062" spans="1:5" ht="20.149999999999999" customHeight="1">
      <c r="A1062" s="59" t="s">
        <v>846</v>
      </c>
      <c r="B1062" s="62"/>
      <c r="C1062" s="62"/>
      <c r="D1062" s="60">
        <v>0</v>
      </c>
      <c r="E1062" s="59"/>
    </row>
    <row r="1063" spans="1:5" ht="20.149999999999999" customHeight="1">
      <c r="A1063" s="59" t="s">
        <v>847</v>
      </c>
      <c r="B1063" s="62"/>
      <c r="C1063" s="62"/>
      <c r="D1063" s="60">
        <v>0</v>
      </c>
      <c r="E1063" s="59"/>
    </row>
    <row r="1064" spans="1:5" ht="20.149999999999999" customHeight="1">
      <c r="A1064" s="59" t="s">
        <v>848</v>
      </c>
      <c r="B1064" s="62"/>
      <c r="C1064" s="62"/>
      <c r="D1064" s="60">
        <v>0</v>
      </c>
      <c r="E1064" s="59"/>
    </row>
    <row r="1065" spans="1:5" ht="20.149999999999999" customHeight="1">
      <c r="A1065" s="59" t="s">
        <v>849</v>
      </c>
      <c r="B1065" s="62"/>
      <c r="C1065" s="62"/>
      <c r="D1065" s="60">
        <v>0</v>
      </c>
      <c r="E1065" s="59"/>
    </row>
    <row r="1066" spans="1:5" ht="20.149999999999999" customHeight="1">
      <c r="A1066" s="59" t="s">
        <v>850</v>
      </c>
      <c r="B1066" s="62"/>
      <c r="C1066" s="62"/>
      <c r="D1066" s="60">
        <v>0</v>
      </c>
      <c r="E1066" s="59"/>
    </row>
    <row r="1067" spans="1:5" ht="20.149999999999999" customHeight="1">
      <c r="A1067" s="59" t="s">
        <v>851</v>
      </c>
      <c r="B1067" s="62"/>
      <c r="C1067" s="62"/>
      <c r="D1067" s="60">
        <v>0</v>
      </c>
      <c r="E1067" s="59"/>
    </row>
    <row r="1068" spans="1:5" ht="20.149999999999999" customHeight="1">
      <c r="A1068" s="59" t="s">
        <v>852</v>
      </c>
      <c r="B1068" s="62"/>
      <c r="C1068" s="62"/>
      <c r="D1068" s="60">
        <v>0</v>
      </c>
      <c r="E1068" s="59"/>
    </row>
    <row r="1069" spans="1:5" ht="20.149999999999999" customHeight="1">
      <c r="A1069" s="59" t="s">
        <v>853</v>
      </c>
      <c r="B1069" s="62"/>
      <c r="C1069" s="62"/>
      <c r="D1069" s="60">
        <v>0</v>
      </c>
      <c r="E1069" s="59"/>
    </row>
    <row r="1070" spans="1:5" ht="20.149999999999999" customHeight="1">
      <c r="A1070" s="59" t="s">
        <v>854</v>
      </c>
      <c r="B1070" s="60">
        <f>SUM(B1071:B1074)</f>
        <v>0</v>
      </c>
      <c r="C1070" s="60">
        <f>SUM(C1071:C1074)</f>
        <v>0</v>
      </c>
      <c r="D1070" s="60">
        <f>SUM(D1071:D1074)</f>
        <v>0</v>
      </c>
      <c r="E1070" s="59"/>
    </row>
    <row r="1071" spans="1:5" ht="20.149999999999999" customHeight="1">
      <c r="A1071" s="59" t="s">
        <v>40</v>
      </c>
      <c r="B1071" s="62"/>
      <c r="C1071" s="62"/>
      <c r="D1071" s="60">
        <v>0</v>
      </c>
      <c r="E1071" s="59"/>
    </row>
    <row r="1072" spans="1:5" ht="20.149999999999999" customHeight="1">
      <c r="A1072" s="59" t="s">
        <v>41</v>
      </c>
      <c r="B1072" s="62"/>
      <c r="C1072" s="62"/>
      <c r="D1072" s="60">
        <v>0</v>
      </c>
      <c r="E1072" s="59"/>
    </row>
    <row r="1073" spans="1:5" ht="20.149999999999999" customHeight="1">
      <c r="A1073" s="59" t="s">
        <v>42</v>
      </c>
      <c r="B1073" s="62"/>
      <c r="C1073" s="62"/>
      <c r="D1073" s="60">
        <v>0</v>
      </c>
      <c r="E1073" s="59"/>
    </row>
    <row r="1074" spans="1:5" ht="20.149999999999999" customHeight="1">
      <c r="A1074" s="59" t="s">
        <v>855</v>
      </c>
      <c r="B1074" s="62"/>
      <c r="C1074" s="62"/>
      <c r="D1074" s="60">
        <v>0</v>
      </c>
      <c r="E1074" s="59"/>
    </row>
    <row r="1075" spans="1:5" ht="20.149999999999999" customHeight="1">
      <c r="A1075" s="59" t="s">
        <v>856</v>
      </c>
      <c r="B1075" s="60">
        <f>SUM(B1076:B1088)</f>
        <v>48</v>
      </c>
      <c r="C1075" s="60">
        <f>SUM(C1076:C1088)</f>
        <v>48</v>
      </c>
      <c r="D1075" s="60">
        <f>SUM(D1076:D1088)</f>
        <v>177</v>
      </c>
      <c r="E1075" s="59"/>
    </row>
    <row r="1076" spans="1:5" ht="20.149999999999999" customHeight="1">
      <c r="A1076" s="59" t="s">
        <v>40</v>
      </c>
      <c r="B1076" s="62"/>
      <c r="C1076" s="62"/>
      <c r="D1076" s="60">
        <v>129</v>
      </c>
      <c r="E1076" s="59"/>
    </row>
    <row r="1077" spans="1:5" ht="20.149999999999999" customHeight="1">
      <c r="A1077" s="59" t="s">
        <v>41</v>
      </c>
      <c r="B1077" s="60">
        <v>12</v>
      </c>
      <c r="C1077" s="60">
        <v>12</v>
      </c>
      <c r="D1077" s="60">
        <v>12</v>
      </c>
      <c r="E1077" s="59"/>
    </row>
    <row r="1078" spans="1:5" ht="20.149999999999999" customHeight="1">
      <c r="A1078" s="59" t="s">
        <v>42</v>
      </c>
      <c r="B1078" s="62"/>
      <c r="C1078" s="62"/>
      <c r="D1078" s="60">
        <v>0</v>
      </c>
      <c r="E1078" s="59"/>
    </row>
    <row r="1079" spans="1:5" ht="20.149999999999999" customHeight="1">
      <c r="A1079" s="59" t="s">
        <v>857</v>
      </c>
      <c r="B1079" s="62"/>
      <c r="C1079" s="62"/>
      <c r="D1079" s="60">
        <v>0</v>
      </c>
      <c r="E1079" s="59"/>
    </row>
    <row r="1080" spans="1:5" ht="20.149999999999999" customHeight="1">
      <c r="A1080" s="59" t="s">
        <v>858</v>
      </c>
      <c r="B1080" s="62"/>
      <c r="C1080" s="62"/>
      <c r="D1080" s="60">
        <v>0</v>
      </c>
      <c r="E1080" s="59"/>
    </row>
    <row r="1081" spans="1:5" ht="20.149999999999999" customHeight="1">
      <c r="A1081" s="59" t="s">
        <v>859</v>
      </c>
      <c r="B1081" s="62"/>
      <c r="C1081" s="62"/>
      <c r="D1081" s="60">
        <v>0</v>
      </c>
      <c r="E1081" s="59"/>
    </row>
    <row r="1082" spans="1:5" ht="19.5" customHeight="1">
      <c r="A1082" s="59" t="s">
        <v>860</v>
      </c>
      <c r="B1082" s="62"/>
      <c r="C1082" s="62"/>
      <c r="D1082" s="60">
        <v>0</v>
      </c>
      <c r="E1082" s="59"/>
    </row>
    <row r="1083" spans="1:5" ht="20.149999999999999" customHeight="1">
      <c r="A1083" s="59" t="s">
        <v>861</v>
      </c>
      <c r="B1083" s="62"/>
      <c r="C1083" s="62"/>
      <c r="D1083" s="60">
        <v>0</v>
      </c>
      <c r="E1083" s="59"/>
    </row>
    <row r="1084" spans="1:5" ht="20.149999999999999" customHeight="1">
      <c r="A1084" s="59" t="s">
        <v>862</v>
      </c>
      <c r="B1084" s="62"/>
      <c r="C1084" s="62"/>
      <c r="D1084" s="60">
        <v>0</v>
      </c>
      <c r="E1084" s="59"/>
    </row>
    <row r="1085" spans="1:5" ht="20.149999999999999" customHeight="1">
      <c r="A1085" s="59" t="s">
        <v>863</v>
      </c>
      <c r="B1085" s="62"/>
      <c r="C1085" s="62"/>
      <c r="D1085" s="60">
        <v>0</v>
      </c>
      <c r="E1085" s="59"/>
    </row>
    <row r="1086" spans="1:5" ht="20.149999999999999" customHeight="1">
      <c r="A1086" s="59" t="s">
        <v>808</v>
      </c>
      <c r="B1086" s="62"/>
      <c r="C1086" s="62"/>
      <c r="D1086" s="60">
        <v>0</v>
      </c>
      <c r="E1086" s="59"/>
    </row>
    <row r="1087" spans="1:5" ht="20.149999999999999" customHeight="1">
      <c r="A1087" s="59" t="s">
        <v>864</v>
      </c>
      <c r="B1087" s="62"/>
      <c r="C1087" s="62"/>
      <c r="D1087" s="60">
        <v>0</v>
      </c>
      <c r="E1087" s="59"/>
    </row>
    <row r="1088" spans="1:5" ht="20.149999999999999" customHeight="1">
      <c r="A1088" s="59" t="s">
        <v>865</v>
      </c>
      <c r="B1088" s="60">
        <v>36</v>
      </c>
      <c r="C1088" s="60">
        <v>36</v>
      </c>
      <c r="D1088" s="60">
        <v>36</v>
      </c>
      <c r="E1088" s="59"/>
    </row>
    <row r="1089" spans="1:5" ht="20.149999999999999" customHeight="1">
      <c r="A1089" s="59" t="s">
        <v>866</v>
      </c>
      <c r="B1089" s="60">
        <f>SUM(B1090:B1095)</f>
        <v>58</v>
      </c>
      <c r="C1089" s="60">
        <f>SUM(C1090:C1095)</f>
        <v>58</v>
      </c>
      <c r="D1089" s="60">
        <f>SUM(D1090:D1095)</f>
        <v>58</v>
      </c>
      <c r="E1089" s="59"/>
    </row>
    <row r="1090" spans="1:5" ht="20.149999999999999" customHeight="1">
      <c r="A1090" s="59" t="s">
        <v>40</v>
      </c>
      <c r="B1090" s="62"/>
      <c r="C1090" s="62"/>
      <c r="D1090" s="60">
        <v>0</v>
      </c>
      <c r="E1090" s="59"/>
    </row>
    <row r="1091" spans="1:5" ht="20.149999999999999" customHeight="1">
      <c r="A1091" s="59" t="s">
        <v>41</v>
      </c>
      <c r="B1091" s="60">
        <v>23</v>
      </c>
      <c r="C1091" s="60">
        <v>23</v>
      </c>
      <c r="D1091" s="60">
        <v>23</v>
      </c>
      <c r="E1091" s="59"/>
    </row>
    <row r="1092" spans="1:5" ht="20.149999999999999" customHeight="1">
      <c r="A1092" s="59" t="s">
        <v>42</v>
      </c>
      <c r="B1092" s="62"/>
      <c r="C1092" s="62"/>
      <c r="D1092" s="60">
        <v>0</v>
      </c>
      <c r="E1092" s="59"/>
    </row>
    <row r="1093" spans="1:5" ht="20.149999999999999" customHeight="1">
      <c r="A1093" s="59" t="s">
        <v>867</v>
      </c>
      <c r="B1093" s="62"/>
      <c r="C1093" s="62"/>
      <c r="D1093" s="60">
        <v>0</v>
      </c>
      <c r="E1093" s="59"/>
    </row>
    <row r="1094" spans="1:5" ht="20.149999999999999" customHeight="1">
      <c r="A1094" s="59" t="s">
        <v>868</v>
      </c>
      <c r="B1094" s="62"/>
      <c r="C1094" s="62"/>
      <c r="D1094" s="60">
        <v>0</v>
      </c>
      <c r="E1094" s="59"/>
    </row>
    <row r="1095" spans="1:5" ht="20.149999999999999" customHeight="1">
      <c r="A1095" s="59" t="s">
        <v>869</v>
      </c>
      <c r="B1095" s="60">
        <v>35</v>
      </c>
      <c r="C1095" s="60">
        <v>35</v>
      </c>
      <c r="D1095" s="60">
        <v>35</v>
      </c>
      <c r="E1095" s="59"/>
    </row>
    <row r="1096" spans="1:5" ht="20.149999999999999" customHeight="1">
      <c r="A1096" s="59" t="s">
        <v>870</v>
      </c>
      <c r="B1096" s="60">
        <f>SUM(B1097:B1102)</f>
        <v>12339</v>
      </c>
      <c r="C1096" s="60">
        <f>SUM(C1097:C1102)</f>
        <v>26240</v>
      </c>
      <c r="D1096" s="60">
        <f>SUM(D1097:D1102)</f>
        <v>20304</v>
      </c>
      <c r="E1096" s="59"/>
    </row>
    <row r="1097" spans="1:5" ht="20.149999999999999" customHeight="1">
      <c r="A1097" s="59" t="s">
        <v>40</v>
      </c>
      <c r="B1097" s="62">
        <v>1069</v>
      </c>
      <c r="C1097" s="62">
        <v>691</v>
      </c>
      <c r="D1097" s="60">
        <v>194</v>
      </c>
      <c r="E1097" s="59"/>
    </row>
    <row r="1098" spans="1:5" ht="20.149999999999999" customHeight="1">
      <c r="A1098" s="59" t="s">
        <v>41</v>
      </c>
      <c r="B1098" s="62">
        <v>270</v>
      </c>
      <c r="C1098" s="62">
        <v>348</v>
      </c>
      <c r="D1098" s="60">
        <v>0</v>
      </c>
      <c r="E1098" s="59"/>
    </row>
    <row r="1099" spans="1:5" ht="20.149999999999999" customHeight="1">
      <c r="A1099" s="59" t="s">
        <v>42</v>
      </c>
      <c r="B1099" s="62"/>
      <c r="C1099" s="62"/>
      <c r="D1099" s="60">
        <v>0</v>
      </c>
      <c r="E1099" s="59"/>
    </row>
    <row r="1100" spans="1:5" ht="20.149999999999999" customHeight="1">
      <c r="A1100" s="59" t="s">
        <v>871</v>
      </c>
      <c r="B1100" s="62"/>
      <c r="C1100" s="62"/>
      <c r="D1100" s="60">
        <v>0</v>
      </c>
      <c r="E1100" s="59"/>
    </row>
    <row r="1101" spans="1:5" ht="20.149999999999999" customHeight="1">
      <c r="A1101" s="59" t="s">
        <v>872</v>
      </c>
      <c r="B1101" s="62"/>
      <c r="C1101" s="62"/>
      <c r="D1101" s="60">
        <v>196</v>
      </c>
      <c r="E1101" s="59"/>
    </row>
    <row r="1102" spans="1:5" ht="20.149999999999999" customHeight="1">
      <c r="A1102" s="59" t="s">
        <v>873</v>
      </c>
      <c r="B1102" s="62">
        <v>11000</v>
      </c>
      <c r="C1102" s="62">
        <v>25201</v>
      </c>
      <c r="D1102" s="60">
        <v>19914</v>
      </c>
      <c r="E1102" s="59"/>
    </row>
    <row r="1103" spans="1:5" ht="20.149999999999999" customHeight="1">
      <c r="A1103" s="59" t="s">
        <v>874</v>
      </c>
      <c r="B1103" s="60">
        <f>SUM(B1104:B1108)</f>
        <v>41</v>
      </c>
      <c r="C1103" s="60">
        <f>SUM(C1104:C1108)</f>
        <v>41</v>
      </c>
      <c r="D1103" s="60">
        <f>SUM(D1104:D1108)</f>
        <v>137</v>
      </c>
      <c r="E1103" s="59"/>
    </row>
    <row r="1104" spans="1:5" ht="20.149999999999999" customHeight="1">
      <c r="A1104" s="59" t="s">
        <v>875</v>
      </c>
      <c r="B1104" s="62"/>
      <c r="C1104" s="62"/>
      <c r="D1104" s="60">
        <v>0</v>
      </c>
      <c r="E1104" s="59"/>
    </row>
    <row r="1105" spans="1:5" ht="20.149999999999999" customHeight="1">
      <c r="A1105" s="59" t="s">
        <v>876</v>
      </c>
      <c r="B1105" s="62">
        <v>5</v>
      </c>
      <c r="C1105" s="62">
        <v>5</v>
      </c>
      <c r="D1105" s="60">
        <v>130</v>
      </c>
      <c r="E1105" s="59"/>
    </row>
    <row r="1106" spans="1:5" ht="20.149999999999999" customHeight="1">
      <c r="A1106" s="59" t="s">
        <v>877</v>
      </c>
      <c r="B1106" s="62"/>
      <c r="C1106" s="62"/>
      <c r="D1106" s="60">
        <v>0</v>
      </c>
      <c r="E1106" s="59"/>
    </row>
    <row r="1107" spans="1:5" ht="20.149999999999999" customHeight="1">
      <c r="A1107" s="59" t="s">
        <v>878</v>
      </c>
      <c r="B1107" s="62"/>
      <c r="C1107" s="62"/>
      <c r="D1107" s="60">
        <v>0</v>
      </c>
      <c r="E1107" s="59"/>
    </row>
    <row r="1108" spans="1:5" ht="20.149999999999999" customHeight="1">
      <c r="A1108" s="59" t="s">
        <v>879</v>
      </c>
      <c r="B1108" s="62">
        <v>36</v>
      </c>
      <c r="C1108" s="62">
        <v>36</v>
      </c>
      <c r="D1108" s="60">
        <v>7</v>
      </c>
      <c r="E1108" s="59"/>
    </row>
    <row r="1109" spans="1:5" ht="20.149999999999999" customHeight="1">
      <c r="A1109" s="59" t="s">
        <v>880</v>
      </c>
      <c r="B1109" s="60">
        <f>SUM(B1110,B1120,B1126)</f>
        <v>5748</v>
      </c>
      <c r="C1109" s="60">
        <f>SUM(C1110,C1120,C1126)</f>
        <v>174</v>
      </c>
      <c r="D1109" s="60">
        <f>SUM(D1110,D1120,D1126)</f>
        <v>726</v>
      </c>
      <c r="E1109" s="59"/>
    </row>
    <row r="1110" spans="1:5" ht="20.149999999999999" customHeight="1">
      <c r="A1110" s="59" t="s">
        <v>881</v>
      </c>
      <c r="B1110" s="60">
        <f>SUM(B1111:B1119)</f>
        <v>187</v>
      </c>
      <c r="C1110" s="60">
        <f>SUM(C1111:C1119)</f>
        <v>157</v>
      </c>
      <c r="D1110" s="60">
        <f>SUM(D1111:D1119)</f>
        <v>681</v>
      </c>
      <c r="E1110" s="59"/>
    </row>
    <row r="1111" spans="1:5" ht="20.149999999999999" customHeight="1">
      <c r="A1111" s="59" t="s">
        <v>40</v>
      </c>
      <c r="B1111" s="62">
        <v>187</v>
      </c>
      <c r="C1111" s="62">
        <v>157</v>
      </c>
      <c r="D1111" s="60">
        <v>85</v>
      </c>
      <c r="E1111" s="59"/>
    </row>
    <row r="1112" spans="1:5" ht="20.149999999999999" customHeight="1">
      <c r="A1112" s="59" t="s">
        <v>41</v>
      </c>
      <c r="B1112" s="62"/>
      <c r="C1112" s="62"/>
      <c r="D1112" s="60">
        <v>0</v>
      </c>
      <c r="E1112" s="59"/>
    </row>
    <row r="1113" spans="1:5" ht="20.149999999999999" customHeight="1">
      <c r="A1113" s="59" t="s">
        <v>42</v>
      </c>
      <c r="B1113" s="62"/>
      <c r="C1113" s="62"/>
      <c r="D1113" s="60">
        <v>0</v>
      </c>
      <c r="E1113" s="59"/>
    </row>
    <row r="1114" spans="1:5" ht="20.149999999999999" customHeight="1">
      <c r="A1114" s="59" t="s">
        <v>882</v>
      </c>
      <c r="B1114" s="62"/>
      <c r="C1114" s="62"/>
      <c r="D1114" s="60">
        <v>0</v>
      </c>
      <c r="E1114" s="59"/>
    </row>
    <row r="1115" spans="1:5" ht="20.149999999999999" customHeight="1">
      <c r="A1115" s="59" t="s">
        <v>883</v>
      </c>
      <c r="B1115" s="62"/>
      <c r="C1115" s="62"/>
      <c r="D1115" s="60">
        <v>0</v>
      </c>
      <c r="E1115" s="59"/>
    </row>
    <row r="1116" spans="1:5" ht="20.149999999999999" customHeight="1">
      <c r="A1116" s="59" t="s">
        <v>884</v>
      </c>
      <c r="B1116" s="62"/>
      <c r="C1116" s="62"/>
      <c r="D1116" s="60">
        <v>0</v>
      </c>
      <c r="E1116" s="59"/>
    </row>
    <row r="1117" spans="1:5" ht="20.149999999999999" customHeight="1">
      <c r="A1117" s="59" t="s">
        <v>885</v>
      </c>
      <c r="B1117" s="62"/>
      <c r="C1117" s="62"/>
      <c r="D1117" s="60">
        <v>0</v>
      </c>
      <c r="E1117" s="59"/>
    </row>
    <row r="1118" spans="1:5" ht="20.149999999999999" customHeight="1">
      <c r="A1118" s="59" t="s">
        <v>49</v>
      </c>
      <c r="B1118" s="62"/>
      <c r="C1118" s="62"/>
      <c r="D1118" s="60">
        <v>0</v>
      </c>
      <c r="E1118" s="59"/>
    </row>
    <row r="1119" spans="1:5" ht="20.149999999999999" customHeight="1">
      <c r="A1119" s="59" t="s">
        <v>886</v>
      </c>
      <c r="B1119" s="62"/>
      <c r="C1119" s="62"/>
      <c r="D1119" s="60">
        <v>596</v>
      </c>
      <c r="E1119" s="59"/>
    </row>
    <row r="1120" spans="1:5" ht="20.149999999999999" customHeight="1">
      <c r="A1120" s="59" t="s">
        <v>887</v>
      </c>
      <c r="B1120" s="60">
        <f>SUM(B1121:B1125)</f>
        <v>17</v>
      </c>
      <c r="C1120" s="60">
        <f>SUM(C1121:C1125)</f>
        <v>17</v>
      </c>
      <c r="D1120" s="60">
        <f>SUM(D1121:D1125)</f>
        <v>45</v>
      </c>
      <c r="E1120" s="59"/>
    </row>
    <row r="1121" spans="1:5" ht="20.149999999999999" customHeight="1">
      <c r="A1121" s="59" t="s">
        <v>40</v>
      </c>
      <c r="B1121" s="62"/>
      <c r="C1121" s="62"/>
      <c r="D1121" s="60">
        <v>0</v>
      </c>
      <c r="E1121" s="59"/>
    </row>
    <row r="1122" spans="1:5" ht="20.149999999999999" customHeight="1">
      <c r="A1122" s="59" t="s">
        <v>41</v>
      </c>
      <c r="B1122" s="62"/>
      <c r="C1122" s="62"/>
      <c r="D1122" s="60">
        <v>0</v>
      </c>
      <c r="E1122" s="59"/>
    </row>
    <row r="1123" spans="1:5" ht="20.149999999999999" customHeight="1">
      <c r="A1123" s="59" t="s">
        <v>42</v>
      </c>
      <c r="B1123" s="62"/>
      <c r="C1123" s="62"/>
      <c r="D1123" s="60">
        <v>0</v>
      </c>
      <c r="E1123" s="59"/>
    </row>
    <row r="1124" spans="1:5" ht="20.149999999999999" customHeight="1">
      <c r="A1124" s="59" t="s">
        <v>888</v>
      </c>
      <c r="B1124" s="62"/>
      <c r="C1124" s="62"/>
      <c r="D1124" s="60">
        <v>0</v>
      </c>
      <c r="E1124" s="59"/>
    </row>
    <row r="1125" spans="1:5" ht="20.149999999999999" customHeight="1">
      <c r="A1125" s="59" t="s">
        <v>889</v>
      </c>
      <c r="B1125" s="62">
        <v>17</v>
      </c>
      <c r="C1125" s="62">
        <v>17</v>
      </c>
      <c r="D1125" s="60">
        <v>45</v>
      </c>
      <c r="E1125" s="59"/>
    </row>
    <row r="1126" spans="1:5" ht="20.149999999999999" customHeight="1">
      <c r="A1126" s="59" t="s">
        <v>890</v>
      </c>
      <c r="B1126" s="60">
        <f>SUM(B1127:B1128)</f>
        <v>5544</v>
      </c>
      <c r="C1126" s="60">
        <f>SUM(C1127:C1128)</f>
        <v>0</v>
      </c>
      <c r="D1126" s="60">
        <f>SUM(D1127:D1128)</f>
        <v>0</v>
      </c>
      <c r="E1126" s="59"/>
    </row>
    <row r="1127" spans="1:5" ht="20.149999999999999" customHeight="1">
      <c r="A1127" s="59" t="s">
        <v>891</v>
      </c>
      <c r="B1127" s="62"/>
      <c r="C1127" s="62"/>
      <c r="D1127" s="60">
        <v>0</v>
      </c>
      <c r="E1127" s="59"/>
    </row>
    <row r="1128" spans="1:5" ht="20.149999999999999" customHeight="1">
      <c r="A1128" s="59" t="s">
        <v>892</v>
      </c>
      <c r="B1128" s="62">
        <v>5544</v>
      </c>
      <c r="C1128" s="62"/>
      <c r="D1128" s="60">
        <v>0</v>
      </c>
      <c r="E1128" s="59"/>
    </row>
    <row r="1129" spans="1:5" ht="20.149999999999999" customHeight="1">
      <c r="A1129" s="59" t="s">
        <v>893</v>
      </c>
      <c r="B1129" s="60">
        <f>SUM(B1130,B1137,B1147,B1153,B1156)</f>
        <v>56</v>
      </c>
      <c r="C1129" s="60">
        <f>SUM(C1130,C1137,C1147,C1153,C1156)</f>
        <v>56</v>
      </c>
      <c r="D1129" s="60">
        <f>SUM(D1130,D1137,D1147,D1153,D1156)</f>
        <v>46</v>
      </c>
      <c r="E1129" s="59"/>
    </row>
    <row r="1130" spans="1:5" ht="20.149999999999999" customHeight="1">
      <c r="A1130" s="59" t="s">
        <v>894</v>
      </c>
      <c r="B1130" s="60">
        <f>SUM(B1131:B1136)</f>
        <v>56</v>
      </c>
      <c r="C1130" s="60">
        <f>SUM(C1131:C1136)</f>
        <v>56</v>
      </c>
      <c r="D1130" s="60">
        <f>SUM(D1131:D1136)</f>
        <v>30</v>
      </c>
      <c r="E1130" s="59"/>
    </row>
    <row r="1131" spans="1:5" ht="20.149999999999999" customHeight="1">
      <c r="A1131" s="59" t="s">
        <v>40</v>
      </c>
      <c r="B1131" s="62">
        <v>16</v>
      </c>
      <c r="C1131" s="62">
        <v>16</v>
      </c>
      <c r="D1131" s="60">
        <v>0</v>
      </c>
      <c r="E1131" s="59"/>
    </row>
    <row r="1132" spans="1:5" ht="20.149999999999999" customHeight="1">
      <c r="A1132" s="59" t="s">
        <v>41</v>
      </c>
      <c r="B1132" s="62">
        <v>40</v>
      </c>
      <c r="C1132" s="62">
        <v>40</v>
      </c>
      <c r="D1132" s="60">
        <v>30</v>
      </c>
      <c r="E1132" s="59"/>
    </row>
    <row r="1133" spans="1:5" ht="20.149999999999999" customHeight="1">
      <c r="A1133" s="59" t="s">
        <v>42</v>
      </c>
      <c r="B1133" s="62"/>
      <c r="C1133" s="62"/>
      <c r="D1133" s="60">
        <v>0</v>
      </c>
      <c r="E1133" s="59"/>
    </row>
    <row r="1134" spans="1:5" ht="20.149999999999999" customHeight="1">
      <c r="A1134" s="59" t="s">
        <v>895</v>
      </c>
      <c r="B1134" s="62"/>
      <c r="C1134" s="62"/>
      <c r="D1134" s="60">
        <v>0</v>
      </c>
      <c r="E1134" s="59"/>
    </row>
    <row r="1135" spans="1:5" ht="20.149999999999999" customHeight="1">
      <c r="A1135" s="59" t="s">
        <v>49</v>
      </c>
      <c r="B1135" s="62"/>
      <c r="C1135" s="62"/>
      <c r="D1135" s="60">
        <v>0</v>
      </c>
      <c r="E1135" s="59"/>
    </row>
    <row r="1136" spans="1:5" ht="20.149999999999999" customHeight="1">
      <c r="A1136" s="59" t="s">
        <v>896</v>
      </c>
      <c r="B1136" s="62"/>
      <c r="C1136" s="62"/>
      <c r="D1136" s="60">
        <v>0</v>
      </c>
      <c r="E1136" s="59"/>
    </row>
    <row r="1137" spans="1:5" ht="20.149999999999999" customHeight="1">
      <c r="A1137" s="59" t="s">
        <v>897</v>
      </c>
      <c r="B1137" s="60">
        <f>SUM(B1138:B1146)</f>
        <v>0</v>
      </c>
      <c r="C1137" s="60">
        <f>SUM(C1138:C1146)</f>
        <v>0</v>
      </c>
      <c r="D1137" s="60">
        <f>SUM(D1138:D1146)</f>
        <v>0</v>
      </c>
      <c r="E1137" s="59"/>
    </row>
    <row r="1138" spans="1:5" ht="20.149999999999999" customHeight="1">
      <c r="A1138" s="59" t="s">
        <v>898</v>
      </c>
      <c r="B1138" s="62"/>
      <c r="C1138" s="62"/>
      <c r="D1138" s="60">
        <v>0</v>
      </c>
      <c r="E1138" s="59"/>
    </row>
    <row r="1139" spans="1:5" ht="20.149999999999999" customHeight="1">
      <c r="A1139" s="59" t="s">
        <v>899</v>
      </c>
      <c r="B1139" s="62"/>
      <c r="C1139" s="62"/>
      <c r="D1139" s="60">
        <v>0</v>
      </c>
      <c r="E1139" s="59"/>
    </row>
    <row r="1140" spans="1:5" ht="20.149999999999999" customHeight="1">
      <c r="A1140" s="59" t="s">
        <v>900</v>
      </c>
      <c r="B1140" s="62"/>
      <c r="C1140" s="62"/>
      <c r="D1140" s="60">
        <v>0</v>
      </c>
      <c r="E1140" s="59"/>
    </row>
    <row r="1141" spans="1:5" ht="20.149999999999999" customHeight="1">
      <c r="A1141" s="59" t="s">
        <v>901</v>
      </c>
      <c r="B1141" s="62"/>
      <c r="C1141" s="62"/>
      <c r="D1141" s="60">
        <v>0</v>
      </c>
      <c r="E1141" s="59"/>
    </row>
    <row r="1142" spans="1:5" ht="20.149999999999999" customHeight="1">
      <c r="A1142" s="59" t="s">
        <v>902</v>
      </c>
      <c r="B1142" s="62"/>
      <c r="C1142" s="62"/>
      <c r="D1142" s="60">
        <v>0</v>
      </c>
      <c r="E1142" s="59"/>
    </row>
    <row r="1143" spans="1:5" ht="20.149999999999999" customHeight="1">
      <c r="A1143" s="59" t="s">
        <v>903</v>
      </c>
      <c r="B1143" s="62"/>
      <c r="C1143" s="62"/>
      <c r="D1143" s="60">
        <v>0</v>
      </c>
      <c r="E1143" s="59"/>
    </row>
    <row r="1144" spans="1:5" ht="20.149999999999999" customHeight="1">
      <c r="A1144" s="59" t="s">
        <v>904</v>
      </c>
      <c r="B1144" s="62"/>
      <c r="C1144" s="62"/>
      <c r="D1144" s="60">
        <v>0</v>
      </c>
      <c r="E1144" s="59"/>
    </row>
    <row r="1145" spans="1:5" ht="20.149999999999999" customHeight="1">
      <c r="A1145" s="59" t="s">
        <v>905</v>
      </c>
      <c r="B1145" s="62"/>
      <c r="C1145" s="62"/>
      <c r="D1145" s="60">
        <v>0</v>
      </c>
      <c r="E1145" s="59"/>
    </row>
    <row r="1146" spans="1:5" ht="20.149999999999999" customHeight="1">
      <c r="A1146" s="59" t="s">
        <v>906</v>
      </c>
      <c r="B1146" s="62"/>
      <c r="C1146" s="62"/>
      <c r="D1146" s="60">
        <v>0</v>
      </c>
      <c r="E1146" s="59"/>
    </row>
    <row r="1147" spans="1:5" ht="20.149999999999999" customHeight="1">
      <c r="A1147" s="59" t="s">
        <v>907</v>
      </c>
      <c r="B1147" s="60">
        <f>SUM(B1148:B1152)</f>
        <v>0</v>
      </c>
      <c r="C1147" s="60">
        <f>SUM(C1148:C1152)</f>
        <v>0</v>
      </c>
      <c r="D1147" s="60">
        <f>SUM(D1148:D1152)</f>
        <v>0</v>
      </c>
      <c r="E1147" s="59"/>
    </row>
    <row r="1148" spans="1:5" ht="20.149999999999999" customHeight="1">
      <c r="A1148" s="59" t="s">
        <v>908</v>
      </c>
      <c r="B1148" s="62"/>
      <c r="C1148" s="62"/>
      <c r="D1148" s="60">
        <v>0</v>
      </c>
      <c r="E1148" s="59"/>
    </row>
    <row r="1149" spans="1:5" ht="20.149999999999999" customHeight="1">
      <c r="A1149" s="59" t="s">
        <v>909</v>
      </c>
      <c r="B1149" s="62"/>
      <c r="C1149" s="62"/>
      <c r="D1149" s="60">
        <v>0</v>
      </c>
      <c r="E1149" s="59"/>
    </row>
    <row r="1150" spans="1:5" ht="20.149999999999999" customHeight="1">
      <c r="A1150" s="59" t="s">
        <v>910</v>
      </c>
      <c r="B1150" s="62"/>
      <c r="C1150" s="62"/>
      <c r="D1150" s="60">
        <v>0</v>
      </c>
      <c r="E1150" s="59"/>
    </row>
    <row r="1151" spans="1:5" ht="20.149999999999999" customHeight="1">
      <c r="A1151" s="59" t="s">
        <v>911</v>
      </c>
      <c r="B1151" s="62"/>
      <c r="C1151" s="62"/>
      <c r="D1151" s="60">
        <v>0</v>
      </c>
      <c r="E1151" s="59"/>
    </row>
    <row r="1152" spans="1:5" ht="20.149999999999999" customHeight="1">
      <c r="A1152" s="59" t="s">
        <v>912</v>
      </c>
      <c r="B1152" s="62"/>
      <c r="C1152" s="62"/>
      <c r="D1152" s="60">
        <v>0</v>
      </c>
      <c r="E1152" s="59"/>
    </row>
    <row r="1153" spans="1:5" ht="20.149999999999999" customHeight="1">
      <c r="A1153" s="59" t="s">
        <v>913</v>
      </c>
      <c r="B1153" s="60">
        <f>SUM(B1154:B1155)</f>
        <v>0</v>
      </c>
      <c r="C1153" s="60">
        <f>SUM(C1154:C1155)</f>
        <v>0</v>
      </c>
      <c r="D1153" s="60">
        <f>SUM(D1154:D1155)</f>
        <v>0</v>
      </c>
      <c r="E1153" s="59"/>
    </row>
    <row r="1154" spans="1:5" ht="20.149999999999999" customHeight="1">
      <c r="A1154" s="59" t="s">
        <v>914</v>
      </c>
      <c r="B1154" s="62"/>
      <c r="C1154" s="62"/>
      <c r="D1154" s="60">
        <v>0</v>
      </c>
      <c r="E1154" s="59"/>
    </row>
    <row r="1155" spans="1:5" ht="20.149999999999999" customHeight="1">
      <c r="A1155" s="59" t="s">
        <v>915</v>
      </c>
      <c r="B1155" s="62"/>
      <c r="C1155" s="62"/>
      <c r="D1155" s="60">
        <v>0</v>
      </c>
      <c r="E1155" s="59"/>
    </row>
    <row r="1156" spans="1:5" ht="20.149999999999999" customHeight="1">
      <c r="A1156" s="59" t="s">
        <v>916</v>
      </c>
      <c r="B1156" s="60">
        <f>B1157</f>
        <v>0</v>
      </c>
      <c r="C1156" s="60">
        <f>C1157</f>
        <v>0</v>
      </c>
      <c r="D1156" s="60">
        <f>D1157</f>
        <v>16</v>
      </c>
      <c r="E1156" s="59"/>
    </row>
    <row r="1157" spans="1:5" ht="20.149999999999999" customHeight="1">
      <c r="A1157" s="59" t="s">
        <v>917</v>
      </c>
      <c r="B1157" s="62"/>
      <c r="C1157" s="62"/>
      <c r="D1157" s="60">
        <v>16</v>
      </c>
      <c r="E1157" s="59"/>
    </row>
    <row r="1158" spans="1:5" ht="20.149999999999999" customHeight="1">
      <c r="A1158" s="59" t="s">
        <v>918</v>
      </c>
      <c r="B1158" s="60">
        <f>SUM(B1159:B1167)</f>
        <v>0</v>
      </c>
      <c r="C1158" s="60">
        <f>SUM(C1159:C1167)</f>
        <v>0</v>
      </c>
      <c r="D1158" s="60">
        <f>SUM(D1159:D1167)</f>
        <v>0</v>
      </c>
      <c r="E1158" s="59"/>
    </row>
    <row r="1159" spans="1:5" ht="20.149999999999999" customHeight="1">
      <c r="A1159" s="59" t="s">
        <v>919</v>
      </c>
      <c r="B1159" s="60">
        <v>0</v>
      </c>
      <c r="C1159" s="60">
        <v>0</v>
      </c>
      <c r="D1159" s="60">
        <v>0</v>
      </c>
      <c r="E1159" s="59"/>
    </row>
    <row r="1160" spans="1:5" ht="20.149999999999999" customHeight="1">
      <c r="A1160" s="59" t="s">
        <v>920</v>
      </c>
      <c r="B1160" s="60">
        <v>0</v>
      </c>
      <c r="C1160" s="60">
        <v>0</v>
      </c>
      <c r="D1160" s="60">
        <v>0</v>
      </c>
      <c r="E1160" s="59"/>
    </row>
    <row r="1161" spans="1:5" ht="20.149999999999999" customHeight="1">
      <c r="A1161" s="59" t="s">
        <v>921</v>
      </c>
      <c r="B1161" s="60">
        <v>0</v>
      </c>
      <c r="C1161" s="60">
        <v>0</v>
      </c>
      <c r="D1161" s="60">
        <v>0</v>
      </c>
      <c r="E1161" s="59"/>
    </row>
    <row r="1162" spans="1:5" ht="20.149999999999999" customHeight="1">
      <c r="A1162" s="59" t="s">
        <v>922</v>
      </c>
      <c r="B1162" s="60">
        <v>0</v>
      </c>
      <c r="C1162" s="60">
        <v>0</v>
      </c>
      <c r="D1162" s="60">
        <v>0</v>
      </c>
      <c r="E1162" s="59"/>
    </row>
    <row r="1163" spans="1:5" ht="20.149999999999999" customHeight="1">
      <c r="A1163" s="59" t="s">
        <v>923</v>
      </c>
      <c r="B1163" s="60">
        <v>0</v>
      </c>
      <c r="C1163" s="60">
        <v>0</v>
      </c>
      <c r="D1163" s="60">
        <v>0</v>
      </c>
      <c r="E1163" s="59"/>
    </row>
    <row r="1164" spans="1:5" ht="20.149999999999999" customHeight="1">
      <c r="A1164" s="59" t="s">
        <v>676</v>
      </c>
      <c r="B1164" s="60">
        <v>0</v>
      </c>
      <c r="C1164" s="60">
        <v>0</v>
      </c>
      <c r="D1164" s="60">
        <v>0</v>
      </c>
      <c r="E1164" s="59"/>
    </row>
    <row r="1165" spans="1:5" ht="20.149999999999999" customHeight="1">
      <c r="A1165" s="59" t="s">
        <v>924</v>
      </c>
      <c r="B1165" s="60">
        <v>0</v>
      </c>
      <c r="C1165" s="60">
        <v>0</v>
      </c>
      <c r="D1165" s="60">
        <v>0</v>
      </c>
      <c r="E1165" s="59"/>
    </row>
    <row r="1166" spans="1:5" ht="20.149999999999999" customHeight="1">
      <c r="A1166" s="59" t="s">
        <v>925</v>
      </c>
      <c r="B1166" s="60">
        <v>0</v>
      </c>
      <c r="C1166" s="60">
        <v>0</v>
      </c>
      <c r="D1166" s="60">
        <v>0</v>
      </c>
      <c r="E1166" s="59"/>
    </row>
    <row r="1167" spans="1:5" ht="20.149999999999999" customHeight="1">
      <c r="A1167" s="59" t="s">
        <v>926</v>
      </c>
      <c r="B1167" s="60">
        <v>0</v>
      </c>
      <c r="C1167" s="60">
        <v>0</v>
      </c>
      <c r="D1167" s="60">
        <v>0</v>
      </c>
      <c r="E1167" s="59"/>
    </row>
    <row r="1168" spans="1:5" ht="20.149999999999999" customHeight="1">
      <c r="A1168" s="59" t="s">
        <v>927</v>
      </c>
      <c r="B1168" s="60">
        <f>SUM(B1169,B1188,B1207,B1216,B1231)</f>
        <v>10352</v>
      </c>
      <c r="C1168" s="60">
        <f>SUM(C1169,C1188,C1207,C1216,C1231)</f>
        <v>14020</v>
      </c>
      <c r="D1168" s="60">
        <f>SUM(D1169,D1188,D1207,D1216,D1231)</f>
        <v>9474</v>
      </c>
      <c r="E1168" s="59"/>
    </row>
    <row r="1169" spans="1:5" ht="20.149999999999999" customHeight="1">
      <c r="A1169" s="59" t="s">
        <v>928</v>
      </c>
      <c r="B1169" s="60">
        <f>SUM(B1170:B1187)</f>
        <v>10337</v>
      </c>
      <c r="C1169" s="60">
        <f>SUM(C1170:C1187)</f>
        <v>13960</v>
      </c>
      <c r="D1169" s="60">
        <f>SUM(D1170:D1187)</f>
        <v>9422</v>
      </c>
      <c r="E1169" s="59"/>
    </row>
    <row r="1170" spans="1:5" ht="20.149999999999999" customHeight="1">
      <c r="A1170" s="59" t="s">
        <v>40</v>
      </c>
      <c r="B1170" s="62">
        <v>947</v>
      </c>
      <c r="C1170" s="62">
        <v>947</v>
      </c>
      <c r="D1170" s="60">
        <v>1035</v>
      </c>
      <c r="E1170" s="59"/>
    </row>
    <row r="1171" spans="1:5" ht="20.149999999999999" customHeight="1">
      <c r="A1171" s="59" t="s">
        <v>41</v>
      </c>
      <c r="B1171" s="62"/>
      <c r="C1171" s="62"/>
      <c r="D1171" s="60">
        <v>0</v>
      </c>
      <c r="E1171" s="59"/>
    </row>
    <row r="1172" spans="1:5" ht="20.149999999999999" customHeight="1">
      <c r="A1172" s="59" t="s">
        <v>42</v>
      </c>
      <c r="B1172" s="62"/>
      <c r="C1172" s="62"/>
      <c r="D1172" s="60">
        <v>0</v>
      </c>
      <c r="E1172" s="59"/>
    </row>
    <row r="1173" spans="1:5" ht="20.149999999999999" customHeight="1">
      <c r="A1173" s="59" t="s">
        <v>929</v>
      </c>
      <c r="B1173" s="62"/>
      <c r="C1173" s="62"/>
      <c r="D1173" s="60">
        <v>0</v>
      </c>
      <c r="E1173" s="59"/>
    </row>
    <row r="1174" spans="1:5" ht="20.149999999999999" customHeight="1">
      <c r="A1174" s="59" t="s">
        <v>930</v>
      </c>
      <c r="B1174" s="62"/>
      <c r="C1174" s="62"/>
      <c r="D1174" s="60">
        <v>0</v>
      </c>
      <c r="E1174" s="59"/>
    </row>
    <row r="1175" spans="1:5" ht="20.149999999999999" customHeight="1">
      <c r="A1175" s="59" t="s">
        <v>931</v>
      </c>
      <c r="B1175" s="62"/>
      <c r="C1175" s="62"/>
      <c r="D1175" s="60">
        <v>0</v>
      </c>
      <c r="E1175" s="59"/>
    </row>
    <row r="1176" spans="1:5" ht="20.149999999999999" customHeight="1">
      <c r="A1176" s="59" t="s">
        <v>932</v>
      </c>
      <c r="B1176" s="62"/>
      <c r="C1176" s="62"/>
      <c r="D1176" s="60">
        <v>0</v>
      </c>
      <c r="E1176" s="59"/>
    </row>
    <row r="1177" spans="1:5" ht="20.149999999999999" customHeight="1">
      <c r="A1177" s="59" t="s">
        <v>933</v>
      </c>
      <c r="B1177" s="62"/>
      <c r="C1177" s="62"/>
      <c r="D1177" s="60">
        <v>0</v>
      </c>
      <c r="E1177" s="59"/>
    </row>
    <row r="1178" spans="1:5" ht="20.149999999999999" customHeight="1">
      <c r="A1178" s="59" t="s">
        <v>934</v>
      </c>
      <c r="B1178" s="62"/>
      <c r="C1178" s="62"/>
      <c r="D1178" s="60">
        <v>0</v>
      </c>
      <c r="E1178" s="59"/>
    </row>
    <row r="1179" spans="1:5" ht="20.149999999999999" customHeight="1">
      <c r="A1179" s="59" t="s">
        <v>935</v>
      </c>
      <c r="B1179" s="62">
        <f>1918+5432</f>
        <v>7350</v>
      </c>
      <c r="C1179" s="62">
        <f>1918+7254</f>
        <v>9172</v>
      </c>
      <c r="D1179" s="60">
        <v>5337</v>
      </c>
      <c r="E1179" s="59"/>
    </row>
    <row r="1180" spans="1:5" ht="20.149999999999999" customHeight="1">
      <c r="A1180" s="59" t="s">
        <v>936</v>
      </c>
      <c r="B1180" s="62"/>
      <c r="C1180" s="62"/>
      <c r="D1180" s="60">
        <v>3</v>
      </c>
      <c r="E1180" s="59"/>
    </row>
    <row r="1181" spans="1:5" ht="20.149999999999999" customHeight="1">
      <c r="A1181" s="59" t="s">
        <v>937</v>
      </c>
      <c r="B1181" s="62"/>
      <c r="C1181" s="62"/>
      <c r="D1181" s="60">
        <v>0</v>
      </c>
      <c r="E1181" s="59"/>
    </row>
    <row r="1182" spans="1:5" ht="20.149999999999999" customHeight="1">
      <c r="A1182" s="59" t="s">
        <v>938</v>
      </c>
      <c r="B1182" s="62"/>
      <c r="C1182" s="62"/>
      <c r="D1182" s="60">
        <v>0</v>
      </c>
      <c r="E1182" s="59"/>
    </row>
    <row r="1183" spans="1:5" ht="20.149999999999999" customHeight="1">
      <c r="A1183" s="59" t="s">
        <v>939</v>
      </c>
      <c r="B1183" s="62"/>
      <c r="C1183" s="62"/>
      <c r="D1183" s="60">
        <v>0</v>
      </c>
      <c r="E1183" s="59"/>
    </row>
    <row r="1184" spans="1:5" ht="20.149999999999999" customHeight="1">
      <c r="A1184" s="59" t="s">
        <v>940</v>
      </c>
      <c r="B1184" s="62"/>
      <c r="C1184" s="62"/>
      <c r="D1184" s="60">
        <v>0</v>
      </c>
      <c r="E1184" s="59"/>
    </row>
    <row r="1185" spans="1:5" ht="20.149999999999999" customHeight="1">
      <c r="A1185" s="59" t="s">
        <v>941</v>
      </c>
      <c r="B1185" s="62"/>
      <c r="C1185" s="62"/>
      <c r="D1185" s="60">
        <v>0</v>
      </c>
      <c r="E1185" s="59"/>
    </row>
    <row r="1186" spans="1:5" ht="20.149999999999999" customHeight="1">
      <c r="A1186" s="59" t="s">
        <v>49</v>
      </c>
      <c r="B1186" s="62">
        <v>791</v>
      </c>
      <c r="C1186" s="62">
        <v>852</v>
      </c>
      <c r="D1186" s="60">
        <v>913</v>
      </c>
      <c r="E1186" s="59"/>
    </row>
    <row r="1187" spans="1:5" ht="20.149999999999999" customHeight="1">
      <c r="A1187" s="59" t="s">
        <v>942</v>
      </c>
      <c r="B1187" s="62">
        <v>1249</v>
      </c>
      <c r="C1187" s="62">
        <f>1740+1249</f>
        <v>2989</v>
      </c>
      <c r="D1187" s="60">
        <v>2134</v>
      </c>
      <c r="E1187" s="59"/>
    </row>
    <row r="1188" spans="1:5" ht="20.149999999999999" customHeight="1">
      <c r="A1188" s="59" t="s">
        <v>943</v>
      </c>
      <c r="B1188" s="60">
        <f>SUM(B1189:B1206)</f>
        <v>0</v>
      </c>
      <c r="C1188" s="60">
        <f>SUM(C1189:C1206)</f>
        <v>0</v>
      </c>
      <c r="D1188" s="60">
        <f>SUM(D1189:D1206)</f>
        <v>0</v>
      </c>
      <c r="E1188" s="59"/>
    </row>
    <row r="1189" spans="1:5" ht="20.149999999999999" customHeight="1">
      <c r="A1189" s="59" t="s">
        <v>40</v>
      </c>
      <c r="B1189" s="62"/>
      <c r="C1189" s="62"/>
      <c r="D1189" s="60">
        <v>0</v>
      </c>
      <c r="E1189" s="59"/>
    </row>
    <row r="1190" spans="1:5" ht="20.149999999999999" customHeight="1">
      <c r="A1190" s="59" t="s">
        <v>41</v>
      </c>
      <c r="B1190" s="62"/>
      <c r="C1190" s="62"/>
      <c r="D1190" s="60">
        <v>0</v>
      </c>
      <c r="E1190" s="59"/>
    </row>
    <row r="1191" spans="1:5" ht="20.149999999999999" customHeight="1">
      <c r="A1191" s="59" t="s">
        <v>42</v>
      </c>
      <c r="B1191" s="62"/>
      <c r="C1191" s="62"/>
      <c r="D1191" s="60">
        <v>0</v>
      </c>
      <c r="E1191" s="59"/>
    </row>
    <row r="1192" spans="1:5" ht="20.149999999999999" customHeight="1">
      <c r="A1192" s="59" t="s">
        <v>944</v>
      </c>
      <c r="B1192" s="62"/>
      <c r="C1192" s="62"/>
      <c r="D1192" s="60">
        <v>0</v>
      </c>
      <c r="E1192" s="59"/>
    </row>
    <row r="1193" spans="1:5" ht="20.149999999999999" customHeight="1">
      <c r="A1193" s="59" t="s">
        <v>945</v>
      </c>
      <c r="B1193" s="62"/>
      <c r="C1193" s="62"/>
      <c r="D1193" s="60">
        <v>0</v>
      </c>
      <c r="E1193" s="59"/>
    </row>
    <row r="1194" spans="1:5" ht="20.149999999999999" customHeight="1">
      <c r="A1194" s="59" t="s">
        <v>946</v>
      </c>
      <c r="B1194" s="62"/>
      <c r="C1194" s="62"/>
      <c r="D1194" s="60">
        <v>0</v>
      </c>
      <c r="E1194" s="59"/>
    </row>
    <row r="1195" spans="1:5" ht="20.149999999999999" customHeight="1">
      <c r="A1195" s="59" t="s">
        <v>947</v>
      </c>
      <c r="B1195" s="62"/>
      <c r="C1195" s="62"/>
      <c r="D1195" s="60">
        <v>0</v>
      </c>
      <c r="E1195" s="59"/>
    </row>
    <row r="1196" spans="1:5" ht="20.149999999999999" customHeight="1">
      <c r="A1196" s="59" t="s">
        <v>948</v>
      </c>
      <c r="B1196" s="62"/>
      <c r="C1196" s="62"/>
      <c r="D1196" s="60">
        <v>0</v>
      </c>
      <c r="E1196" s="59"/>
    </row>
    <row r="1197" spans="1:5" ht="20.149999999999999" customHeight="1">
      <c r="A1197" s="59" t="s">
        <v>949</v>
      </c>
      <c r="B1197" s="62"/>
      <c r="C1197" s="62"/>
      <c r="D1197" s="60">
        <v>0</v>
      </c>
      <c r="E1197" s="59"/>
    </row>
    <row r="1198" spans="1:5" ht="20.149999999999999" customHeight="1">
      <c r="A1198" s="59" t="s">
        <v>950</v>
      </c>
      <c r="B1198" s="62"/>
      <c r="C1198" s="62"/>
      <c r="D1198" s="60">
        <v>0</v>
      </c>
      <c r="E1198" s="59"/>
    </row>
    <row r="1199" spans="1:5" ht="20.149999999999999" customHeight="1">
      <c r="A1199" s="59" t="s">
        <v>951</v>
      </c>
      <c r="B1199" s="62"/>
      <c r="C1199" s="62"/>
      <c r="D1199" s="60">
        <v>0</v>
      </c>
      <c r="E1199" s="59"/>
    </row>
    <row r="1200" spans="1:5" ht="20.149999999999999" customHeight="1">
      <c r="A1200" s="59" t="s">
        <v>952</v>
      </c>
      <c r="B1200" s="62"/>
      <c r="C1200" s="62"/>
      <c r="D1200" s="60">
        <v>0</v>
      </c>
      <c r="E1200" s="59"/>
    </row>
    <row r="1201" spans="1:5" ht="20.149999999999999" customHeight="1">
      <c r="A1201" s="59" t="s">
        <v>953</v>
      </c>
      <c r="B1201" s="62"/>
      <c r="C1201" s="62"/>
      <c r="D1201" s="60">
        <v>0</v>
      </c>
      <c r="E1201" s="59"/>
    </row>
    <row r="1202" spans="1:5" ht="20.149999999999999" customHeight="1">
      <c r="A1202" s="59" t="s">
        <v>954</v>
      </c>
      <c r="B1202" s="62"/>
      <c r="C1202" s="62"/>
      <c r="D1202" s="60">
        <v>0</v>
      </c>
      <c r="E1202" s="59"/>
    </row>
    <row r="1203" spans="1:5" ht="20.149999999999999" customHeight="1">
      <c r="A1203" s="59" t="s">
        <v>955</v>
      </c>
      <c r="B1203" s="62"/>
      <c r="C1203" s="62"/>
      <c r="D1203" s="60">
        <v>0</v>
      </c>
      <c r="E1203" s="59"/>
    </row>
    <row r="1204" spans="1:5" ht="20.149999999999999" customHeight="1">
      <c r="A1204" s="59" t="s">
        <v>956</v>
      </c>
      <c r="B1204" s="62"/>
      <c r="C1204" s="62"/>
      <c r="D1204" s="60">
        <v>0</v>
      </c>
      <c r="E1204" s="59"/>
    </row>
    <row r="1205" spans="1:5" ht="20.149999999999999" customHeight="1">
      <c r="A1205" s="59" t="s">
        <v>49</v>
      </c>
      <c r="B1205" s="62"/>
      <c r="C1205" s="62"/>
      <c r="D1205" s="60">
        <v>0</v>
      </c>
      <c r="E1205" s="59"/>
    </row>
    <row r="1206" spans="1:5" ht="20.149999999999999" customHeight="1">
      <c r="A1206" s="59" t="s">
        <v>957</v>
      </c>
      <c r="B1206" s="62"/>
      <c r="C1206" s="62"/>
      <c r="D1206" s="60">
        <v>0</v>
      </c>
      <c r="E1206" s="59"/>
    </row>
    <row r="1207" spans="1:5" ht="20.149999999999999" customHeight="1">
      <c r="A1207" s="59" t="s">
        <v>958</v>
      </c>
      <c r="B1207" s="60">
        <f>SUM(B1208:B1215)</f>
        <v>0</v>
      </c>
      <c r="C1207" s="60">
        <f>SUM(C1208:C1215)</f>
        <v>0</v>
      </c>
      <c r="D1207" s="60">
        <f>SUM(D1208:D1215)</f>
        <v>0</v>
      </c>
      <c r="E1207" s="59"/>
    </row>
    <row r="1208" spans="1:5" ht="20.149999999999999" customHeight="1">
      <c r="A1208" s="59" t="s">
        <v>40</v>
      </c>
      <c r="B1208" s="62"/>
      <c r="C1208" s="62"/>
      <c r="D1208" s="60">
        <v>0</v>
      </c>
      <c r="E1208" s="59"/>
    </row>
    <row r="1209" spans="1:5" ht="20.149999999999999" customHeight="1">
      <c r="A1209" s="59" t="s">
        <v>41</v>
      </c>
      <c r="B1209" s="62"/>
      <c r="C1209" s="62"/>
      <c r="D1209" s="60">
        <v>0</v>
      </c>
      <c r="E1209" s="59"/>
    </row>
    <row r="1210" spans="1:5" ht="20.149999999999999" customHeight="1">
      <c r="A1210" s="59" t="s">
        <v>42</v>
      </c>
      <c r="B1210" s="62"/>
      <c r="C1210" s="62"/>
      <c r="D1210" s="60">
        <v>0</v>
      </c>
      <c r="E1210" s="59"/>
    </row>
    <row r="1211" spans="1:5" ht="20.149999999999999" customHeight="1">
      <c r="A1211" s="59" t="s">
        <v>959</v>
      </c>
      <c r="B1211" s="62"/>
      <c r="C1211" s="62"/>
      <c r="D1211" s="60">
        <v>0</v>
      </c>
      <c r="E1211" s="59"/>
    </row>
    <row r="1212" spans="1:5" ht="20.149999999999999" customHeight="1">
      <c r="A1212" s="59" t="s">
        <v>960</v>
      </c>
      <c r="B1212" s="62"/>
      <c r="C1212" s="62"/>
      <c r="D1212" s="60">
        <v>0</v>
      </c>
      <c r="E1212" s="59"/>
    </row>
    <row r="1213" spans="1:5" ht="20.149999999999999" customHeight="1">
      <c r="A1213" s="59" t="s">
        <v>961</v>
      </c>
      <c r="B1213" s="62"/>
      <c r="C1213" s="62"/>
      <c r="D1213" s="60">
        <v>0</v>
      </c>
      <c r="E1213" s="59"/>
    </row>
    <row r="1214" spans="1:5" ht="20.149999999999999" customHeight="1">
      <c r="A1214" s="59" t="s">
        <v>49</v>
      </c>
      <c r="B1214" s="62"/>
      <c r="C1214" s="62"/>
      <c r="D1214" s="60">
        <v>0</v>
      </c>
      <c r="E1214" s="59"/>
    </row>
    <row r="1215" spans="1:5" ht="20.149999999999999" customHeight="1">
      <c r="A1215" s="59" t="s">
        <v>962</v>
      </c>
      <c r="B1215" s="62"/>
      <c r="C1215" s="62"/>
      <c r="D1215" s="60">
        <v>0</v>
      </c>
      <c r="E1215" s="59"/>
    </row>
    <row r="1216" spans="1:5" ht="20.149999999999999" customHeight="1">
      <c r="A1216" s="59" t="s">
        <v>963</v>
      </c>
      <c r="B1216" s="60">
        <f>SUM(B1217:B1230)</f>
        <v>15</v>
      </c>
      <c r="C1216" s="60">
        <f>SUM(C1217:C1230)</f>
        <v>60</v>
      </c>
      <c r="D1216" s="60">
        <f>SUM(D1217:D1230)</f>
        <v>52</v>
      </c>
      <c r="E1216" s="59"/>
    </row>
    <row r="1217" spans="1:5" ht="20.149999999999999" customHeight="1">
      <c r="A1217" s="59" t="s">
        <v>40</v>
      </c>
      <c r="B1217" s="62"/>
      <c r="C1217" s="62"/>
      <c r="D1217" s="60">
        <v>0</v>
      </c>
      <c r="E1217" s="59"/>
    </row>
    <row r="1218" spans="1:5" ht="20.149999999999999" customHeight="1">
      <c r="A1218" s="59" t="s">
        <v>41</v>
      </c>
      <c r="B1218" s="62"/>
      <c r="C1218" s="62"/>
      <c r="D1218" s="60">
        <v>0</v>
      </c>
      <c r="E1218" s="59"/>
    </row>
    <row r="1219" spans="1:5" ht="20.149999999999999" customHeight="1">
      <c r="A1219" s="59" t="s">
        <v>42</v>
      </c>
      <c r="B1219" s="62"/>
      <c r="C1219" s="62"/>
      <c r="D1219" s="60">
        <v>0</v>
      </c>
      <c r="E1219" s="59"/>
    </row>
    <row r="1220" spans="1:5" ht="20.149999999999999" customHeight="1">
      <c r="A1220" s="59" t="s">
        <v>964</v>
      </c>
      <c r="B1220" s="62"/>
      <c r="C1220" s="62"/>
      <c r="D1220" s="60">
        <v>0</v>
      </c>
      <c r="E1220" s="59"/>
    </row>
    <row r="1221" spans="1:5" ht="20.149999999999999" customHeight="1">
      <c r="A1221" s="59" t="s">
        <v>965</v>
      </c>
      <c r="B1221" s="62"/>
      <c r="C1221" s="62"/>
      <c r="D1221" s="60">
        <v>0</v>
      </c>
      <c r="E1221" s="59"/>
    </row>
    <row r="1222" spans="1:5" ht="20.149999999999999" customHeight="1">
      <c r="A1222" s="59" t="s">
        <v>966</v>
      </c>
      <c r="B1222" s="62"/>
      <c r="C1222" s="62"/>
      <c r="D1222" s="60">
        <v>0</v>
      </c>
      <c r="E1222" s="59"/>
    </row>
    <row r="1223" spans="1:5" ht="20.149999999999999" customHeight="1">
      <c r="A1223" s="59" t="s">
        <v>967</v>
      </c>
      <c r="B1223" s="62"/>
      <c r="C1223" s="62"/>
      <c r="D1223" s="60">
        <v>0</v>
      </c>
      <c r="E1223" s="59"/>
    </row>
    <row r="1224" spans="1:5" ht="20.149999999999999" customHeight="1">
      <c r="A1224" s="59" t="s">
        <v>968</v>
      </c>
      <c r="B1224" s="62">
        <v>8</v>
      </c>
      <c r="C1224" s="62">
        <v>53</v>
      </c>
      <c r="D1224" s="60">
        <v>45</v>
      </c>
      <c r="E1224" s="59"/>
    </row>
    <row r="1225" spans="1:5" ht="20.149999999999999" customHeight="1">
      <c r="A1225" s="59" t="s">
        <v>969</v>
      </c>
      <c r="B1225" s="62"/>
      <c r="C1225" s="62"/>
      <c r="D1225" s="60">
        <v>0</v>
      </c>
      <c r="E1225" s="59"/>
    </row>
    <row r="1226" spans="1:5" ht="20.149999999999999" customHeight="1">
      <c r="A1226" s="59" t="s">
        <v>970</v>
      </c>
      <c r="B1226" s="62"/>
      <c r="C1226" s="62"/>
      <c r="D1226" s="60">
        <v>0</v>
      </c>
      <c r="E1226" s="59"/>
    </row>
    <row r="1227" spans="1:5" ht="20.149999999999999" customHeight="1">
      <c r="A1227" s="59" t="s">
        <v>971</v>
      </c>
      <c r="B1227" s="62"/>
      <c r="C1227" s="62"/>
      <c r="D1227" s="60">
        <v>0</v>
      </c>
      <c r="E1227" s="59"/>
    </row>
    <row r="1228" spans="1:5" ht="20.149999999999999" customHeight="1">
      <c r="A1228" s="59" t="s">
        <v>972</v>
      </c>
      <c r="B1228" s="62"/>
      <c r="C1228" s="62"/>
      <c r="D1228" s="60">
        <v>0</v>
      </c>
      <c r="E1228" s="59"/>
    </row>
    <row r="1229" spans="1:5" ht="20.149999999999999" customHeight="1">
      <c r="A1229" s="59" t="s">
        <v>973</v>
      </c>
      <c r="B1229" s="62"/>
      <c r="C1229" s="62"/>
      <c r="D1229" s="60">
        <v>0</v>
      </c>
      <c r="E1229" s="59"/>
    </row>
    <row r="1230" spans="1:5" ht="20.149999999999999" customHeight="1">
      <c r="A1230" s="59" t="s">
        <v>974</v>
      </c>
      <c r="B1230" s="62">
        <v>7</v>
      </c>
      <c r="C1230" s="62">
        <v>7</v>
      </c>
      <c r="D1230" s="60">
        <v>7</v>
      </c>
      <c r="E1230" s="59"/>
    </row>
    <row r="1231" spans="1:5" ht="20.149999999999999" customHeight="1">
      <c r="A1231" s="59" t="s">
        <v>975</v>
      </c>
      <c r="B1231" s="60">
        <f>B1232</f>
        <v>0</v>
      </c>
      <c r="C1231" s="60">
        <f>C1232</f>
        <v>0</v>
      </c>
      <c r="D1231" s="60">
        <f>D1232</f>
        <v>0</v>
      </c>
      <c r="E1231" s="59"/>
    </row>
    <row r="1232" spans="1:5" ht="20.149999999999999" customHeight="1">
      <c r="A1232" s="59" t="s">
        <v>976</v>
      </c>
      <c r="B1232" s="62"/>
      <c r="C1232" s="62"/>
      <c r="D1232" s="60">
        <v>0</v>
      </c>
      <c r="E1232" s="59"/>
    </row>
    <row r="1233" spans="1:5" ht="20.149999999999999" customHeight="1">
      <c r="A1233" s="59" t="s">
        <v>977</v>
      </c>
      <c r="B1233" s="60">
        <f>SUM(B1234,B1243,B1247)</f>
        <v>10147</v>
      </c>
      <c r="C1233" s="60">
        <f>SUM(C1234,C1243,C1247)</f>
        <v>10662</v>
      </c>
      <c r="D1233" s="60">
        <f>SUM(D1234,D1243,D1247)</f>
        <v>6996</v>
      </c>
      <c r="E1233" s="59"/>
    </row>
    <row r="1234" spans="1:5" ht="20.149999999999999" customHeight="1">
      <c r="A1234" s="59" t="s">
        <v>978</v>
      </c>
      <c r="B1234" s="60">
        <f>SUM(B1235:B1242)</f>
        <v>4918</v>
      </c>
      <c r="C1234" s="60">
        <f>SUM(C1235:C1242)</f>
        <v>4918</v>
      </c>
      <c r="D1234" s="60">
        <f>SUM(D1235:D1242)</f>
        <v>1459</v>
      </c>
      <c r="E1234" s="59"/>
    </row>
    <row r="1235" spans="1:5" ht="20.149999999999999" customHeight="1">
      <c r="A1235" s="59" t="s">
        <v>979</v>
      </c>
      <c r="B1235" s="62"/>
      <c r="C1235" s="62"/>
      <c r="D1235" s="60">
        <v>0</v>
      </c>
      <c r="E1235" s="59"/>
    </row>
    <row r="1236" spans="1:5" ht="20.149999999999999" customHeight="1">
      <c r="A1236" s="59" t="s">
        <v>980</v>
      </c>
      <c r="B1236" s="62"/>
      <c r="C1236" s="62"/>
      <c r="D1236" s="60">
        <v>0</v>
      </c>
      <c r="E1236" s="59"/>
    </row>
    <row r="1237" spans="1:5" ht="20.149999999999999" customHeight="1">
      <c r="A1237" s="59" t="s">
        <v>981</v>
      </c>
      <c r="B1237" s="62">
        <v>3459</v>
      </c>
      <c r="C1237" s="62">
        <v>3459</v>
      </c>
      <c r="D1237" s="60">
        <v>0</v>
      </c>
      <c r="E1237" s="59"/>
    </row>
    <row r="1238" spans="1:5" ht="20.149999999999999" customHeight="1">
      <c r="A1238" s="59" t="s">
        <v>982</v>
      </c>
      <c r="B1238" s="62"/>
      <c r="C1238" s="62"/>
      <c r="D1238" s="60">
        <v>0</v>
      </c>
      <c r="E1238" s="59"/>
    </row>
    <row r="1239" spans="1:5" ht="20.149999999999999" customHeight="1">
      <c r="A1239" s="59" t="s">
        <v>983</v>
      </c>
      <c r="B1239" s="62"/>
      <c r="C1239" s="62"/>
      <c r="D1239" s="60">
        <v>0</v>
      </c>
      <c r="E1239" s="59"/>
    </row>
    <row r="1240" spans="1:5" ht="20.149999999999999" customHeight="1">
      <c r="A1240" s="59" t="s">
        <v>984</v>
      </c>
      <c r="B1240" s="60">
        <v>528</v>
      </c>
      <c r="C1240" s="60">
        <v>528</v>
      </c>
      <c r="D1240" s="60">
        <v>528</v>
      </c>
      <c r="E1240" s="59"/>
    </row>
    <row r="1241" spans="1:5" ht="20.149999999999999" customHeight="1">
      <c r="A1241" s="59" t="s">
        <v>985</v>
      </c>
      <c r="B1241" s="60">
        <v>157</v>
      </c>
      <c r="C1241" s="60">
        <v>157</v>
      </c>
      <c r="D1241" s="60">
        <v>157</v>
      </c>
      <c r="E1241" s="59"/>
    </row>
    <row r="1242" spans="1:5" ht="20.149999999999999" customHeight="1">
      <c r="A1242" s="59" t="s">
        <v>986</v>
      </c>
      <c r="B1242" s="60">
        <v>774</v>
      </c>
      <c r="C1242" s="60">
        <v>774</v>
      </c>
      <c r="D1242" s="60">
        <v>774</v>
      </c>
      <c r="E1242" s="59"/>
    </row>
    <row r="1243" spans="1:5" ht="20.149999999999999" customHeight="1">
      <c r="A1243" s="59" t="s">
        <v>987</v>
      </c>
      <c r="B1243" s="60">
        <f>SUM(B1244:B1246)</f>
        <v>5031</v>
      </c>
      <c r="C1243" s="60">
        <f>SUM(C1244:C1246)</f>
        <v>5531</v>
      </c>
      <c r="D1243" s="60">
        <f>SUM(D1244:D1246)</f>
        <v>5379</v>
      </c>
      <c r="E1243" s="59"/>
    </row>
    <row r="1244" spans="1:5" ht="20.149999999999999" customHeight="1">
      <c r="A1244" s="59" t="s">
        <v>988</v>
      </c>
      <c r="B1244" s="62">
        <v>4572</v>
      </c>
      <c r="C1244" s="62">
        <v>4572</v>
      </c>
      <c r="D1244" s="60">
        <v>4500</v>
      </c>
      <c r="E1244" s="59"/>
    </row>
    <row r="1245" spans="1:5" ht="20.149999999999999" customHeight="1">
      <c r="A1245" s="59" t="s">
        <v>989</v>
      </c>
      <c r="B1245" s="62">
        <v>459</v>
      </c>
      <c r="C1245" s="62">
        <v>959</v>
      </c>
      <c r="D1245" s="60">
        <v>879</v>
      </c>
      <c r="E1245" s="59"/>
    </row>
    <row r="1246" spans="1:5" ht="20.149999999999999" customHeight="1">
      <c r="A1246" s="59" t="s">
        <v>990</v>
      </c>
      <c r="B1246" s="62"/>
      <c r="C1246" s="62"/>
      <c r="D1246" s="60">
        <v>0</v>
      </c>
      <c r="E1246" s="59"/>
    </row>
    <row r="1247" spans="1:5" ht="20.149999999999999" customHeight="1">
      <c r="A1247" s="59" t="s">
        <v>991</v>
      </c>
      <c r="B1247" s="60">
        <f>SUM(B1248:B1250)</f>
        <v>198</v>
      </c>
      <c r="C1247" s="60">
        <f>SUM(C1248:C1250)</f>
        <v>213</v>
      </c>
      <c r="D1247" s="60">
        <f>SUM(D1248:D1250)</f>
        <v>158</v>
      </c>
      <c r="E1247" s="59"/>
    </row>
    <row r="1248" spans="1:5" ht="20.149999999999999" customHeight="1">
      <c r="A1248" s="59" t="s">
        <v>992</v>
      </c>
      <c r="B1248" s="62"/>
      <c r="C1248" s="62"/>
      <c r="D1248" s="60">
        <v>0</v>
      </c>
      <c r="E1248" s="59"/>
    </row>
    <row r="1249" spans="1:5" ht="20.149999999999999" customHeight="1">
      <c r="A1249" s="59" t="s">
        <v>993</v>
      </c>
      <c r="B1249" s="62">
        <v>168</v>
      </c>
      <c r="C1249" s="62">
        <v>183</v>
      </c>
      <c r="D1249" s="60">
        <v>128</v>
      </c>
      <c r="E1249" s="59"/>
    </row>
    <row r="1250" spans="1:5" ht="20.149999999999999" customHeight="1">
      <c r="A1250" s="59" t="s">
        <v>994</v>
      </c>
      <c r="B1250" s="62">
        <v>30</v>
      </c>
      <c r="C1250" s="62">
        <v>30</v>
      </c>
      <c r="D1250" s="60">
        <v>30</v>
      </c>
      <c r="E1250" s="59"/>
    </row>
    <row r="1251" spans="1:5" ht="20.149999999999999" customHeight="1">
      <c r="A1251" s="59" t="s">
        <v>995</v>
      </c>
      <c r="B1251" s="60">
        <f>SUM(B1252,B1267,B1281,B1286,B1292)</f>
        <v>351</v>
      </c>
      <c r="C1251" s="60">
        <f>SUM(C1252,C1267,C1281,C1286,C1292)</f>
        <v>4770</v>
      </c>
      <c r="D1251" s="60">
        <f>SUM(D1252,D1267,D1281,D1286,D1292)</f>
        <v>4034</v>
      </c>
      <c r="E1251" s="59"/>
    </row>
    <row r="1252" spans="1:5" ht="20.149999999999999" customHeight="1">
      <c r="A1252" s="59" t="s">
        <v>996</v>
      </c>
      <c r="B1252" s="60">
        <f>SUM(B1253:B1266)</f>
        <v>351</v>
      </c>
      <c r="C1252" s="60">
        <f>SUM(C1253:C1266)</f>
        <v>4770</v>
      </c>
      <c r="D1252" s="60">
        <f>SUM(D1253:D1266)</f>
        <v>4034</v>
      </c>
      <c r="E1252" s="59"/>
    </row>
    <row r="1253" spans="1:5" ht="20.149999999999999" customHeight="1">
      <c r="A1253" s="59" t="s">
        <v>40</v>
      </c>
      <c r="B1253" s="62">
        <v>197</v>
      </c>
      <c r="C1253" s="62">
        <v>136</v>
      </c>
      <c r="D1253" s="60">
        <v>17</v>
      </c>
      <c r="E1253" s="59"/>
    </row>
    <row r="1254" spans="1:5" ht="20.149999999999999" customHeight="1">
      <c r="A1254" s="59" t="s">
        <v>41</v>
      </c>
      <c r="B1254" s="62"/>
      <c r="C1254" s="62"/>
      <c r="D1254" s="60">
        <v>0</v>
      </c>
      <c r="E1254" s="59"/>
    </row>
    <row r="1255" spans="1:5" ht="20.149999999999999" customHeight="1">
      <c r="A1255" s="59" t="s">
        <v>42</v>
      </c>
      <c r="B1255" s="62"/>
      <c r="C1255" s="62"/>
      <c r="D1255" s="60">
        <v>0</v>
      </c>
      <c r="E1255" s="59"/>
    </row>
    <row r="1256" spans="1:5" ht="20.149999999999999" customHeight="1">
      <c r="A1256" s="59" t="s">
        <v>997</v>
      </c>
      <c r="B1256" s="62"/>
      <c r="C1256" s="62"/>
      <c r="D1256" s="60">
        <v>0</v>
      </c>
      <c r="E1256" s="59"/>
    </row>
    <row r="1257" spans="1:5" ht="20.149999999999999" customHeight="1">
      <c r="A1257" s="59" t="s">
        <v>998</v>
      </c>
      <c r="B1257" s="62"/>
      <c r="C1257" s="62"/>
      <c r="D1257" s="60">
        <v>0</v>
      </c>
      <c r="E1257" s="59"/>
    </row>
    <row r="1258" spans="1:5" ht="20.149999999999999" customHeight="1">
      <c r="A1258" s="59" t="s">
        <v>999</v>
      </c>
      <c r="B1258" s="62"/>
      <c r="C1258" s="62"/>
      <c r="D1258" s="60">
        <v>0</v>
      </c>
      <c r="E1258" s="59"/>
    </row>
    <row r="1259" spans="1:5" ht="20.149999999999999" customHeight="1">
      <c r="A1259" s="59" t="s">
        <v>1000</v>
      </c>
      <c r="B1259" s="62"/>
      <c r="C1259" s="62"/>
      <c r="D1259" s="60">
        <v>0</v>
      </c>
      <c r="E1259" s="59"/>
    </row>
    <row r="1260" spans="1:5" ht="20.149999999999999" customHeight="1">
      <c r="A1260" s="59" t="s">
        <v>1001</v>
      </c>
      <c r="B1260" s="62">
        <v>116</v>
      </c>
      <c r="C1260" s="62">
        <v>116</v>
      </c>
      <c r="D1260" s="60">
        <v>6</v>
      </c>
      <c r="E1260" s="59"/>
    </row>
    <row r="1261" spans="1:5" ht="20.149999999999999" customHeight="1">
      <c r="A1261" s="59" t="s">
        <v>1002</v>
      </c>
      <c r="B1261" s="60">
        <v>20</v>
      </c>
      <c r="C1261" s="60">
        <v>20</v>
      </c>
      <c r="D1261" s="60">
        <v>20</v>
      </c>
      <c r="E1261" s="59"/>
    </row>
    <row r="1262" spans="1:5" ht="20.149999999999999" customHeight="1">
      <c r="A1262" s="59" t="s">
        <v>1003</v>
      </c>
      <c r="B1262" s="62"/>
      <c r="C1262" s="62"/>
      <c r="D1262" s="60">
        <v>0</v>
      </c>
      <c r="E1262" s="59"/>
    </row>
    <row r="1263" spans="1:5" ht="20.149999999999999" customHeight="1">
      <c r="A1263" s="59" t="s">
        <v>1004</v>
      </c>
      <c r="B1263" s="62"/>
      <c r="C1263" s="62">
        <v>392</v>
      </c>
      <c r="D1263" s="60">
        <v>392</v>
      </c>
      <c r="E1263" s="59"/>
    </row>
    <row r="1264" spans="1:5" ht="20.149999999999999" customHeight="1">
      <c r="A1264" s="59" t="s">
        <v>1005</v>
      </c>
      <c r="B1264" s="62"/>
      <c r="C1264" s="62">
        <v>0</v>
      </c>
      <c r="D1264" s="60">
        <v>0</v>
      </c>
      <c r="E1264" s="59"/>
    </row>
    <row r="1265" spans="1:5" ht="20.149999999999999" customHeight="1">
      <c r="A1265" s="59" t="s">
        <v>49</v>
      </c>
      <c r="B1265" s="62"/>
      <c r="C1265" s="62">
        <v>0</v>
      </c>
      <c r="D1265" s="60">
        <v>0</v>
      </c>
      <c r="E1265" s="59"/>
    </row>
    <row r="1266" spans="1:5" ht="20.149999999999999" customHeight="1">
      <c r="A1266" s="59" t="s">
        <v>1006</v>
      </c>
      <c r="B1266" s="62">
        <v>18</v>
      </c>
      <c r="C1266" s="62">
        <v>4106</v>
      </c>
      <c r="D1266" s="60">
        <v>3599</v>
      </c>
      <c r="E1266" s="59"/>
    </row>
    <row r="1267" spans="1:5" ht="20.149999999999999" customHeight="1">
      <c r="A1267" s="59" t="s">
        <v>1007</v>
      </c>
      <c r="B1267" s="60">
        <f>SUM(B1268:B1280)</f>
        <v>0</v>
      </c>
      <c r="C1267" s="60">
        <f>SUM(C1268:C1280)</f>
        <v>0</v>
      </c>
      <c r="D1267" s="60">
        <f>SUM(D1268:D1280)</f>
        <v>0</v>
      </c>
      <c r="E1267" s="59"/>
    </row>
    <row r="1268" spans="1:5" ht="20.149999999999999" customHeight="1">
      <c r="A1268" s="59" t="s">
        <v>40</v>
      </c>
      <c r="B1268" s="62"/>
      <c r="C1268" s="62"/>
      <c r="D1268" s="60">
        <v>0</v>
      </c>
      <c r="E1268" s="59"/>
    </row>
    <row r="1269" spans="1:5" ht="20.149999999999999" customHeight="1">
      <c r="A1269" s="59" t="s">
        <v>41</v>
      </c>
      <c r="B1269" s="62"/>
      <c r="C1269" s="62"/>
      <c r="D1269" s="60">
        <v>0</v>
      </c>
      <c r="E1269" s="59"/>
    </row>
    <row r="1270" spans="1:5" ht="20.149999999999999" customHeight="1">
      <c r="A1270" s="59" t="s">
        <v>42</v>
      </c>
      <c r="B1270" s="62"/>
      <c r="C1270" s="62"/>
      <c r="D1270" s="60">
        <v>0</v>
      </c>
      <c r="E1270" s="59"/>
    </row>
    <row r="1271" spans="1:5" ht="20.149999999999999" customHeight="1">
      <c r="A1271" s="59" t="s">
        <v>1008</v>
      </c>
      <c r="B1271" s="62"/>
      <c r="C1271" s="62"/>
      <c r="D1271" s="60">
        <v>0</v>
      </c>
      <c r="E1271" s="59"/>
    </row>
    <row r="1272" spans="1:5" ht="20.149999999999999" customHeight="1">
      <c r="A1272" s="59" t="s">
        <v>1009</v>
      </c>
      <c r="B1272" s="62"/>
      <c r="C1272" s="62"/>
      <c r="D1272" s="60">
        <v>0</v>
      </c>
      <c r="E1272" s="59"/>
    </row>
    <row r="1273" spans="1:5" ht="20.149999999999999" customHeight="1">
      <c r="A1273" s="59" t="s">
        <v>1010</v>
      </c>
      <c r="B1273" s="62"/>
      <c r="C1273" s="62"/>
      <c r="D1273" s="60">
        <v>0</v>
      </c>
      <c r="E1273" s="59"/>
    </row>
    <row r="1274" spans="1:5" ht="20.149999999999999" customHeight="1">
      <c r="A1274" s="59" t="s">
        <v>1011</v>
      </c>
      <c r="B1274" s="62"/>
      <c r="C1274" s="62"/>
      <c r="D1274" s="60">
        <v>0</v>
      </c>
      <c r="E1274" s="59"/>
    </row>
    <row r="1275" spans="1:5" ht="20.149999999999999" customHeight="1">
      <c r="A1275" s="59" t="s">
        <v>1012</v>
      </c>
      <c r="B1275" s="62"/>
      <c r="C1275" s="62"/>
      <c r="D1275" s="60">
        <v>0</v>
      </c>
      <c r="E1275" s="59"/>
    </row>
    <row r="1276" spans="1:5" ht="20.149999999999999" customHeight="1">
      <c r="A1276" s="59" t="s">
        <v>1013</v>
      </c>
      <c r="B1276" s="62"/>
      <c r="C1276" s="62"/>
      <c r="D1276" s="60">
        <v>0</v>
      </c>
      <c r="E1276" s="59"/>
    </row>
    <row r="1277" spans="1:5" ht="20.149999999999999" customHeight="1">
      <c r="A1277" s="59" t="s">
        <v>1014</v>
      </c>
      <c r="B1277" s="62"/>
      <c r="C1277" s="62"/>
      <c r="D1277" s="60">
        <v>0</v>
      </c>
      <c r="E1277" s="59"/>
    </row>
    <row r="1278" spans="1:5" ht="20.149999999999999" customHeight="1">
      <c r="A1278" s="59" t="s">
        <v>1015</v>
      </c>
      <c r="B1278" s="62"/>
      <c r="C1278" s="62"/>
      <c r="D1278" s="60">
        <v>0</v>
      </c>
      <c r="E1278" s="59"/>
    </row>
    <row r="1279" spans="1:5" ht="20.149999999999999" customHeight="1">
      <c r="A1279" s="59" t="s">
        <v>49</v>
      </c>
      <c r="B1279" s="62"/>
      <c r="C1279" s="62"/>
      <c r="D1279" s="60">
        <v>0</v>
      </c>
      <c r="E1279" s="59"/>
    </row>
    <row r="1280" spans="1:5" ht="20.149999999999999" customHeight="1">
      <c r="A1280" s="59" t="s">
        <v>1016</v>
      </c>
      <c r="B1280" s="62"/>
      <c r="C1280" s="62"/>
      <c r="D1280" s="60">
        <v>0</v>
      </c>
      <c r="E1280" s="59"/>
    </row>
    <row r="1281" spans="1:5" ht="20.149999999999999" customHeight="1">
      <c r="A1281" s="59" t="s">
        <v>1017</v>
      </c>
      <c r="B1281" s="60">
        <f>SUM(B1282:B1285)</f>
        <v>0</v>
      </c>
      <c r="C1281" s="60">
        <f>SUM(C1282:C1285)</f>
        <v>0</v>
      </c>
      <c r="D1281" s="60">
        <f>SUM(D1282:D1285)</f>
        <v>0</v>
      </c>
      <c r="E1281" s="59"/>
    </row>
    <row r="1282" spans="1:5" ht="20.149999999999999" customHeight="1">
      <c r="A1282" s="59" t="s">
        <v>1018</v>
      </c>
      <c r="B1282" s="62"/>
      <c r="C1282" s="62"/>
      <c r="D1282" s="60">
        <v>0</v>
      </c>
      <c r="E1282" s="59"/>
    </row>
    <row r="1283" spans="1:5" ht="20.149999999999999" customHeight="1">
      <c r="A1283" s="59" t="s">
        <v>1019</v>
      </c>
      <c r="B1283" s="62"/>
      <c r="C1283" s="62"/>
      <c r="D1283" s="60">
        <v>0</v>
      </c>
      <c r="E1283" s="59"/>
    </row>
    <row r="1284" spans="1:5" ht="20.149999999999999" customHeight="1">
      <c r="A1284" s="59" t="s">
        <v>1020</v>
      </c>
      <c r="B1284" s="62"/>
      <c r="C1284" s="62"/>
      <c r="D1284" s="60">
        <v>0</v>
      </c>
      <c r="E1284" s="59"/>
    </row>
    <row r="1285" spans="1:5" ht="20.149999999999999" customHeight="1">
      <c r="A1285" s="59" t="s">
        <v>1021</v>
      </c>
      <c r="B1285" s="62"/>
      <c r="C1285" s="62"/>
      <c r="D1285" s="60">
        <v>0</v>
      </c>
      <c r="E1285" s="59"/>
    </row>
    <row r="1286" spans="1:5" ht="20.149999999999999" customHeight="1">
      <c r="A1286" s="59" t="s">
        <v>1022</v>
      </c>
      <c r="B1286" s="60">
        <f>SUM(B1287:B1291)</f>
        <v>0</v>
      </c>
      <c r="C1286" s="60">
        <f>SUM(C1287:C1291)</f>
        <v>0</v>
      </c>
      <c r="D1286" s="60">
        <f>SUM(D1287:D1291)</f>
        <v>0</v>
      </c>
      <c r="E1286" s="59"/>
    </row>
    <row r="1287" spans="1:5" ht="20.149999999999999" customHeight="1">
      <c r="A1287" s="59" t="s">
        <v>1023</v>
      </c>
      <c r="B1287" s="62"/>
      <c r="C1287" s="62"/>
      <c r="D1287" s="60">
        <v>0</v>
      </c>
      <c r="E1287" s="59"/>
    </row>
    <row r="1288" spans="1:5" ht="20.149999999999999" customHeight="1">
      <c r="A1288" s="59" t="s">
        <v>1024</v>
      </c>
      <c r="B1288" s="62"/>
      <c r="C1288" s="62"/>
      <c r="D1288" s="60">
        <v>0</v>
      </c>
      <c r="E1288" s="59"/>
    </row>
    <row r="1289" spans="1:5" ht="20.149999999999999" customHeight="1">
      <c r="A1289" s="59" t="s">
        <v>1025</v>
      </c>
      <c r="B1289" s="62"/>
      <c r="C1289" s="62"/>
      <c r="D1289" s="60">
        <v>0</v>
      </c>
      <c r="E1289" s="59"/>
    </row>
    <row r="1290" spans="1:5" ht="20.149999999999999" customHeight="1">
      <c r="A1290" s="59" t="s">
        <v>1026</v>
      </c>
      <c r="B1290" s="62"/>
      <c r="C1290" s="62"/>
      <c r="D1290" s="60">
        <v>0</v>
      </c>
      <c r="E1290" s="59"/>
    </row>
    <row r="1291" spans="1:5" ht="20.149999999999999" customHeight="1">
      <c r="A1291" s="59" t="s">
        <v>1027</v>
      </c>
      <c r="B1291" s="62"/>
      <c r="C1291" s="62"/>
      <c r="D1291" s="60">
        <v>0</v>
      </c>
      <c r="E1291" s="59"/>
    </row>
    <row r="1292" spans="1:5" ht="20.149999999999999" customHeight="1">
      <c r="A1292" s="59" t="s">
        <v>1028</v>
      </c>
      <c r="B1292" s="60">
        <f>SUM(B1293:B1303)</f>
        <v>0</v>
      </c>
      <c r="C1292" s="60">
        <f>SUM(C1293:C1303)</f>
        <v>0</v>
      </c>
      <c r="D1292" s="60">
        <f>SUM(D1293:D1303)</f>
        <v>0</v>
      </c>
      <c r="E1292" s="59"/>
    </row>
    <row r="1293" spans="1:5" ht="20.149999999999999" customHeight="1">
      <c r="A1293" s="59" t="s">
        <v>1029</v>
      </c>
      <c r="B1293" s="62"/>
      <c r="C1293" s="62"/>
      <c r="D1293" s="60">
        <v>0</v>
      </c>
      <c r="E1293" s="59"/>
    </row>
    <row r="1294" spans="1:5" ht="20.149999999999999" customHeight="1">
      <c r="A1294" s="59" t="s">
        <v>1030</v>
      </c>
      <c r="B1294" s="62"/>
      <c r="C1294" s="62"/>
      <c r="D1294" s="60">
        <v>0</v>
      </c>
      <c r="E1294" s="59"/>
    </row>
    <row r="1295" spans="1:5" ht="20.149999999999999" customHeight="1">
      <c r="A1295" s="59" t="s">
        <v>1031</v>
      </c>
      <c r="B1295" s="62"/>
      <c r="C1295" s="62"/>
      <c r="D1295" s="60">
        <v>0</v>
      </c>
      <c r="E1295" s="59"/>
    </row>
    <row r="1296" spans="1:5" ht="20.149999999999999" customHeight="1">
      <c r="A1296" s="59" t="s">
        <v>1032</v>
      </c>
      <c r="B1296" s="62"/>
      <c r="C1296" s="62"/>
      <c r="D1296" s="60">
        <v>0</v>
      </c>
      <c r="E1296" s="59"/>
    </row>
    <row r="1297" spans="1:5" ht="20.149999999999999" customHeight="1">
      <c r="A1297" s="59" t="s">
        <v>1033</v>
      </c>
      <c r="B1297" s="62"/>
      <c r="C1297" s="62"/>
      <c r="D1297" s="60">
        <v>0</v>
      </c>
      <c r="E1297" s="59"/>
    </row>
    <row r="1298" spans="1:5" ht="20.149999999999999" customHeight="1">
      <c r="A1298" s="59" t="s">
        <v>1034</v>
      </c>
      <c r="B1298" s="62"/>
      <c r="C1298" s="62"/>
      <c r="D1298" s="60">
        <v>0</v>
      </c>
      <c r="E1298" s="59"/>
    </row>
    <row r="1299" spans="1:5" ht="20.149999999999999" customHeight="1">
      <c r="A1299" s="59" t="s">
        <v>1035</v>
      </c>
      <c r="B1299" s="62"/>
      <c r="C1299" s="62"/>
      <c r="D1299" s="60">
        <v>0</v>
      </c>
      <c r="E1299" s="59"/>
    </row>
    <row r="1300" spans="1:5" ht="20.149999999999999" customHeight="1">
      <c r="A1300" s="59" t="s">
        <v>1036</v>
      </c>
      <c r="B1300" s="62"/>
      <c r="C1300" s="62"/>
      <c r="D1300" s="60">
        <v>0</v>
      </c>
      <c r="E1300" s="59"/>
    </row>
    <row r="1301" spans="1:5" ht="20.149999999999999" customHeight="1">
      <c r="A1301" s="59" t="s">
        <v>1037</v>
      </c>
      <c r="B1301" s="62"/>
      <c r="C1301" s="62"/>
      <c r="D1301" s="60">
        <v>0</v>
      </c>
      <c r="E1301" s="59"/>
    </row>
    <row r="1302" spans="1:5" ht="20.149999999999999" customHeight="1">
      <c r="A1302" s="59" t="s">
        <v>1038</v>
      </c>
      <c r="B1302" s="62"/>
      <c r="C1302" s="62"/>
      <c r="D1302" s="60">
        <v>0</v>
      </c>
      <c r="E1302" s="59"/>
    </row>
    <row r="1303" spans="1:5" ht="20.149999999999999" customHeight="1">
      <c r="A1303" s="59" t="s">
        <v>1039</v>
      </c>
      <c r="B1303" s="62"/>
      <c r="C1303" s="62"/>
      <c r="D1303" s="60">
        <v>0</v>
      </c>
      <c r="E1303" s="59"/>
    </row>
    <row r="1304" spans="1:5" ht="20.149999999999999" customHeight="1">
      <c r="A1304" s="59" t="s">
        <v>1040</v>
      </c>
      <c r="B1304" s="60">
        <f>SUM(B1305,B1317,B1323,B1329,B1337,B1350,B1354,B1360)</f>
        <v>0</v>
      </c>
      <c r="C1304" s="60">
        <f>SUM(C1305,C1317,C1323,C1329,C1337,C1350,C1354,C1360)</f>
        <v>1134</v>
      </c>
      <c r="D1304" s="60">
        <f>SUM(D1305,D1317,D1323,D1329,D1337,D1350,D1354,D1360)</f>
        <v>2842</v>
      </c>
      <c r="E1304" s="59"/>
    </row>
    <row r="1305" spans="1:5" ht="20.149999999999999" customHeight="1">
      <c r="A1305" s="59" t="s">
        <v>1041</v>
      </c>
      <c r="B1305" s="60">
        <f>SUM(B1306:B1316)</f>
        <v>0</v>
      </c>
      <c r="C1305" s="60">
        <f>SUM(C1306:C1316)</f>
        <v>369</v>
      </c>
      <c r="D1305" s="60">
        <f>SUM(D1306:D1316)</f>
        <v>660</v>
      </c>
      <c r="E1305" s="59"/>
    </row>
    <row r="1306" spans="1:5" s="54" customFormat="1" ht="20.149999999999999" customHeight="1">
      <c r="A1306" s="59" t="s">
        <v>40</v>
      </c>
      <c r="B1306" s="62"/>
      <c r="C1306" s="62">
        <v>369</v>
      </c>
      <c r="D1306" s="60">
        <v>39</v>
      </c>
      <c r="E1306" s="67"/>
    </row>
    <row r="1307" spans="1:5" s="54" customFormat="1" ht="20.149999999999999" customHeight="1">
      <c r="A1307" s="59" t="s">
        <v>41</v>
      </c>
      <c r="B1307" s="62"/>
      <c r="C1307" s="62"/>
      <c r="D1307" s="60">
        <v>0</v>
      </c>
      <c r="E1307" s="67"/>
    </row>
    <row r="1308" spans="1:5" ht="20.149999999999999" customHeight="1">
      <c r="A1308" s="59" t="s">
        <v>42</v>
      </c>
      <c r="B1308" s="62"/>
      <c r="C1308" s="62"/>
      <c r="D1308" s="60">
        <v>0</v>
      </c>
      <c r="E1308" s="59"/>
    </row>
    <row r="1309" spans="1:5" ht="20.149999999999999" customHeight="1">
      <c r="A1309" s="59" t="s">
        <v>1042</v>
      </c>
      <c r="B1309" s="62"/>
      <c r="C1309" s="62"/>
      <c r="D1309" s="60">
        <v>0</v>
      </c>
      <c r="E1309" s="59"/>
    </row>
    <row r="1310" spans="1:5" ht="20.149999999999999" customHeight="1">
      <c r="A1310" s="59" t="s">
        <v>1043</v>
      </c>
      <c r="B1310" s="62"/>
      <c r="C1310" s="62"/>
      <c r="D1310" s="60">
        <v>0</v>
      </c>
      <c r="E1310" s="59"/>
    </row>
    <row r="1311" spans="1:5" ht="20.149999999999999" customHeight="1">
      <c r="A1311" s="59" t="s">
        <v>1044</v>
      </c>
      <c r="B1311" s="62"/>
      <c r="C1311" s="62"/>
      <c r="D1311" s="60">
        <v>292</v>
      </c>
      <c r="E1311" s="59"/>
    </row>
    <row r="1312" spans="1:5" ht="20.149999999999999" customHeight="1">
      <c r="A1312" s="59" t="s">
        <v>1045</v>
      </c>
      <c r="B1312" s="62"/>
      <c r="C1312" s="62"/>
      <c r="D1312" s="60">
        <v>0</v>
      </c>
      <c r="E1312" s="59"/>
    </row>
    <row r="1313" spans="1:5" ht="20.149999999999999" customHeight="1">
      <c r="A1313" s="59" t="s">
        <v>1046</v>
      </c>
      <c r="B1313" s="62"/>
      <c r="C1313" s="62"/>
      <c r="D1313" s="60">
        <v>0</v>
      </c>
      <c r="E1313" s="59"/>
    </row>
    <row r="1314" spans="1:5" ht="20.149999999999999" customHeight="1">
      <c r="A1314" s="68" t="s">
        <v>1047</v>
      </c>
      <c r="B1314" s="64"/>
      <c r="C1314" s="64"/>
      <c r="D1314" s="60">
        <v>2</v>
      </c>
      <c r="E1314" s="68"/>
    </row>
    <row r="1315" spans="1:5" ht="20.149999999999999" customHeight="1">
      <c r="A1315" s="68" t="s">
        <v>49</v>
      </c>
      <c r="B1315" s="64"/>
      <c r="C1315" s="64"/>
      <c r="D1315" s="60">
        <v>0</v>
      </c>
      <c r="E1315" s="68"/>
    </row>
    <row r="1316" spans="1:5" ht="20.149999999999999" customHeight="1">
      <c r="A1316" s="68" t="s">
        <v>1048</v>
      </c>
      <c r="B1316" s="64"/>
      <c r="C1316" s="64"/>
      <c r="D1316" s="60">
        <v>327</v>
      </c>
      <c r="E1316" s="68"/>
    </row>
    <row r="1317" spans="1:5" ht="20.149999999999999" customHeight="1">
      <c r="A1317" s="68" t="s">
        <v>1049</v>
      </c>
      <c r="B1317" s="60">
        <f>SUM(B1318:B1322)</f>
        <v>0</v>
      </c>
      <c r="C1317" s="60">
        <f>SUM(C1318:C1322)</f>
        <v>465</v>
      </c>
      <c r="D1317" s="60">
        <f>SUM(D1318:D1322)</f>
        <v>413</v>
      </c>
      <c r="E1317" s="68"/>
    </row>
    <row r="1318" spans="1:5" ht="20.149999999999999" customHeight="1">
      <c r="A1318" s="68" t="s">
        <v>40</v>
      </c>
      <c r="B1318" s="64"/>
      <c r="C1318" s="64">
        <v>465</v>
      </c>
      <c r="D1318" s="60">
        <v>233</v>
      </c>
      <c r="E1318" s="68"/>
    </row>
    <row r="1319" spans="1:5" ht="20.149999999999999" customHeight="1">
      <c r="A1319" s="68" t="s">
        <v>41</v>
      </c>
      <c r="B1319" s="64"/>
      <c r="C1319" s="64"/>
      <c r="D1319" s="60">
        <v>0</v>
      </c>
      <c r="E1319" s="68"/>
    </row>
    <row r="1320" spans="1:5" ht="20.149999999999999" customHeight="1">
      <c r="A1320" s="68" t="s">
        <v>42</v>
      </c>
      <c r="B1320" s="64"/>
      <c r="C1320" s="64"/>
      <c r="D1320" s="60">
        <v>0</v>
      </c>
      <c r="E1320" s="68"/>
    </row>
    <row r="1321" spans="1:5" ht="20.149999999999999" customHeight="1">
      <c r="A1321" s="68" t="s">
        <v>1050</v>
      </c>
      <c r="B1321" s="64"/>
      <c r="C1321" s="64"/>
      <c r="D1321" s="60">
        <v>180</v>
      </c>
      <c r="E1321" s="68"/>
    </row>
    <row r="1322" spans="1:5" ht="20.149999999999999" customHeight="1">
      <c r="A1322" s="68" t="s">
        <v>1051</v>
      </c>
      <c r="B1322" s="64"/>
      <c r="C1322" s="64"/>
      <c r="D1322" s="60">
        <v>0</v>
      </c>
      <c r="E1322" s="68"/>
    </row>
    <row r="1323" spans="1:5" ht="20.149999999999999" customHeight="1">
      <c r="A1323" s="68" t="s">
        <v>1052</v>
      </c>
      <c r="B1323" s="60">
        <f>SUM(B1324:B1328)</f>
        <v>0</v>
      </c>
      <c r="C1323" s="60">
        <f>SUM(C1324:C1328)</f>
        <v>0</v>
      </c>
      <c r="D1323" s="60">
        <f>SUM(D1324:D1328)</f>
        <v>0</v>
      </c>
      <c r="E1323" s="68"/>
    </row>
    <row r="1324" spans="1:5" ht="20.149999999999999" customHeight="1">
      <c r="A1324" s="68" t="s">
        <v>40</v>
      </c>
      <c r="B1324" s="64"/>
      <c r="C1324" s="64"/>
      <c r="D1324" s="60">
        <v>0</v>
      </c>
      <c r="E1324" s="68"/>
    </row>
    <row r="1325" spans="1:5" ht="20.149999999999999" customHeight="1">
      <c r="A1325" s="68" t="s">
        <v>41</v>
      </c>
      <c r="B1325" s="64"/>
      <c r="C1325" s="64"/>
      <c r="D1325" s="60">
        <v>0</v>
      </c>
      <c r="E1325" s="68"/>
    </row>
    <row r="1326" spans="1:5" ht="20.149999999999999" customHeight="1">
      <c r="A1326" s="68" t="s">
        <v>42</v>
      </c>
      <c r="B1326" s="64"/>
      <c r="C1326" s="64"/>
      <c r="D1326" s="60">
        <v>0</v>
      </c>
      <c r="E1326" s="68"/>
    </row>
    <row r="1327" spans="1:5" ht="20.149999999999999" customHeight="1">
      <c r="A1327" s="68" t="s">
        <v>1053</v>
      </c>
      <c r="B1327" s="64"/>
      <c r="C1327" s="64"/>
      <c r="D1327" s="60">
        <v>0</v>
      </c>
      <c r="E1327" s="68"/>
    </row>
    <row r="1328" spans="1:5" ht="20.149999999999999" customHeight="1">
      <c r="A1328" s="68" t="s">
        <v>1054</v>
      </c>
      <c r="B1328" s="64"/>
      <c r="C1328" s="64"/>
      <c r="D1328" s="60">
        <v>0</v>
      </c>
      <c r="E1328" s="68"/>
    </row>
    <row r="1329" spans="1:5" ht="20.149999999999999" customHeight="1">
      <c r="A1329" s="68" t="s">
        <v>1055</v>
      </c>
      <c r="B1329" s="60">
        <f>SUM(B1330:B1336)</f>
        <v>0</v>
      </c>
      <c r="C1329" s="60">
        <f>SUM(C1330:C1336)</f>
        <v>0</v>
      </c>
      <c r="D1329" s="60">
        <f>SUM(D1330:D1336)</f>
        <v>0</v>
      </c>
      <c r="E1329" s="68"/>
    </row>
    <row r="1330" spans="1:5" ht="20.149999999999999" customHeight="1">
      <c r="A1330" s="68" t="s">
        <v>40</v>
      </c>
      <c r="B1330" s="64"/>
      <c r="C1330" s="64"/>
      <c r="D1330" s="60">
        <v>0</v>
      </c>
      <c r="E1330" s="68"/>
    </row>
    <row r="1331" spans="1:5" ht="20.149999999999999" customHeight="1">
      <c r="A1331" s="68" t="s">
        <v>41</v>
      </c>
      <c r="B1331" s="64"/>
      <c r="C1331" s="64"/>
      <c r="D1331" s="60">
        <v>0</v>
      </c>
      <c r="E1331" s="68"/>
    </row>
    <row r="1332" spans="1:5" ht="20.149999999999999" customHeight="1">
      <c r="A1332" s="68" t="s">
        <v>42</v>
      </c>
      <c r="B1332" s="64"/>
      <c r="C1332" s="64"/>
      <c r="D1332" s="60">
        <v>0</v>
      </c>
      <c r="E1332" s="68"/>
    </row>
    <row r="1333" spans="1:5" ht="20.149999999999999" customHeight="1">
      <c r="A1333" s="68" t="s">
        <v>1056</v>
      </c>
      <c r="B1333" s="64"/>
      <c r="C1333" s="64"/>
      <c r="D1333" s="60">
        <v>0</v>
      </c>
      <c r="E1333" s="68"/>
    </row>
    <row r="1334" spans="1:5" ht="20.149999999999999" customHeight="1">
      <c r="A1334" s="68" t="s">
        <v>1057</v>
      </c>
      <c r="B1334" s="64"/>
      <c r="C1334" s="64"/>
      <c r="D1334" s="60">
        <v>0</v>
      </c>
      <c r="E1334" s="68"/>
    </row>
    <row r="1335" spans="1:5" ht="20.149999999999999" customHeight="1">
      <c r="A1335" s="68" t="s">
        <v>49</v>
      </c>
      <c r="B1335" s="64"/>
      <c r="C1335" s="64"/>
      <c r="D1335" s="60">
        <v>0</v>
      </c>
      <c r="E1335" s="68"/>
    </row>
    <row r="1336" spans="1:5" ht="20.149999999999999" customHeight="1">
      <c r="A1336" s="68" t="s">
        <v>1058</v>
      </c>
      <c r="B1336" s="64"/>
      <c r="C1336" s="64"/>
      <c r="D1336" s="60">
        <v>0</v>
      </c>
      <c r="E1336" s="68"/>
    </row>
    <row r="1337" spans="1:5" ht="20.149999999999999" customHeight="1">
      <c r="A1337" s="68" t="s">
        <v>1059</v>
      </c>
      <c r="B1337" s="60">
        <f>SUM(B1338:B1349)</f>
        <v>0</v>
      </c>
      <c r="C1337" s="60">
        <f>SUM(C1338:C1349)</f>
        <v>0</v>
      </c>
      <c r="D1337" s="60">
        <f>SUM(D1338:D1349)</f>
        <v>0</v>
      </c>
      <c r="E1337" s="68"/>
    </row>
    <row r="1338" spans="1:5" ht="20.149999999999999" customHeight="1">
      <c r="A1338" s="68" t="s">
        <v>40</v>
      </c>
      <c r="B1338" s="64"/>
      <c r="C1338" s="64"/>
      <c r="D1338" s="60">
        <v>0</v>
      </c>
      <c r="E1338" s="68"/>
    </row>
    <row r="1339" spans="1:5" ht="20.149999999999999" customHeight="1">
      <c r="A1339" s="68" t="s">
        <v>41</v>
      </c>
      <c r="B1339" s="64"/>
      <c r="C1339" s="64"/>
      <c r="D1339" s="60">
        <v>0</v>
      </c>
      <c r="E1339" s="68"/>
    </row>
    <row r="1340" spans="1:5" ht="20.149999999999999" customHeight="1">
      <c r="A1340" s="68" t="s">
        <v>42</v>
      </c>
      <c r="B1340" s="64"/>
      <c r="C1340" s="64"/>
      <c r="D1340" s="60">
        <v>0</v>
      </c>
      <c r="E1340" s="68"/>
    </row>
    <row r="1341" spans="1:5" ht="20.149999999999999" customHeight="1">
      <c r="A1341" s="68" t="s">
        <v>1060</v>
      </c>
      <c r="B1341" s="64"/>
      <c r="C1341" s="64"/>
      <c r="D1341" s="60">
        <v>0</v>
      </c>
      <c r="E1341" s="68"/>
    </row>
    <row r="1342" spans="1:5" ht="20.149999999999999" customHeight="1">
      <c r="A1342" s="68" t="s">
        <v>1061</v>
      </c>
      <c r="B1342" s="64"/>
      <c r="C1342" s="64"/>
      <c r="D1342" s="60">
        <v>0</v>
      </c>
      <c r="E1342" s="68"/>
    </row>
    <row r="1343" spans="1:5" ht="20.149999999999999" customHeight="1">
      <c r="A1343" s="68" t="s">
        <v>1062</v>
      </c>
      <c r="B1343" s="64"/>
      <c r="C1343" s="64"/>
      <c r="D1343" s="60">
        <v>0</v>
      </c>
      <c r="E1343" s="68"/>
    </row>
    <row r="1344" spans="1:5" ht="20.149999999999999" customHeight="1">
      <c r="A1344" s="68" t="s">
        <v>1063</v>
      </c>
      <c r="B1344" s="64"/>
      <c r="C1344" s="64"/>
      <c r="D1344" s="60">
        <v>0</v>
      </c>
      <c r="E1344" s="68"/>
    </row>
    <row r="1345" spans="1:5" ht="20.149999999999999" customHeight="1">
      <c r="A1345" s="68" t="s">
        <v>1064</v>
      </c>
      <c r="B1345" s="64"/>
      <c r="C1345" s="64"/>
      <c r="D1345" s="60">
        <v>0</v>
      </c>
      <c r="E1345" s="68"/>
    </row>
    <row r="1346" spans="1:5" ht="20.149999999999999" customHeight="1">
      <c r="A1346" s="68" t="s">
        <v>1065</v>
      </c>
      <c r="B1346" s="64"/>
      <c r="C1346" s="64"/>
      <c r="D1346" s="60">
        <v>0</v>
      </c>
      <c r="E1346" s="68"/>
    </row>
    <row r="1347" spans="1:5" ht="20.149999999999999" customHeight="1">
      <c r="A1347" s="68" t="s">
        <v>1066</v>
      </c>
      <c r="B1347" s="64"/>
      <c r="C1347" s="64"/>
      <c r="D1347" s="60">
        <v>0</v>
      </c>
      <c r="E1347" s="68"/>
    </row>
    <row r="1348" spans="1:5" ht="20.149999999999999" customHeight="1">
      <c r="A1348" s="68" t="s">
        <v>1067</v>
      </c>
      <c r="B1348" s="64"/>
      <c r="C1348" s="64"/>
      <c r="D1348" s="60">
        <v>0</v>
      </c>
      <c r="E1348" s="68"/>
    </row>
    <row r="1349" spans="1:5" ht="20.149999999999999" customHeight="1">
      <c r="A1349" s="68" t="s">
        <v>1068</v>
      </c>
      <c r="B1349" s="64"/>
      <c r="C1349" s="64"/>
      <c r="D1349" s="60">
        <v>0</v>
      </c>
      <c r="E1349" s="68"/>
    </row>
    <row r="1350" spans="1:5" ht="20.149999999999999" customHeight="1">
      <c r="A1350" s="68" t="s">
        <v>1069</v>
      </c>
      <c r="B1350" s="60">
        <f>SUM(B1351:B1353)</f>
        <v>0</v>
      </c>
      <c r="C1350" s="60">
        <f>SUM(C1351:C1353)</f>
        <v>0</v>
      </c>
      <c r="D1350" s="60">
        <f>SUM(D1351:D1353)</f>
        <v>1249</v>
      </c>
      <c r="E1350" s="68"/>
    </row>
    <row r="1351" spans="1:5" ht="20.149999999999999" customHeight="1">
      <c r="A1351" s="68" t="s">
        <v>1070</v>
      </c>
      <c r="B1351" s="64"/>
      <c r="C1351" s="64"/>
      <c r="D1351" s="60">
        <v>951</v>
      </c>
      <c r="E1351" s="68"/>
    </row>
    <row r="1352" spans="1:5" ht="20.149999999999999" customHeight="1">
      <c r="A1352" s="68" t="s">
        <v>1071</v>
      </c>
      <c r="B1352" s="64"/>
      <c r="C1352" s="64"/>
      <c r="D1352" s="60">
        <v>298</v>
      </c>
      <c r="E1352" s="68"/>
    </row>
    <row r="1353" spans="1:5" ht="20.149999999999999" customHeight="1">
      <c r="A1353" s="68" t="s">
        <v>1072</v>
      </c>
      <c r="B1353" s="64"/>
      <c r="C1353" s="64"/>
      <c r="D1353" s="60">
        <v>0</v>
      </c>
      <c r="E1353" s="68"/>
    </row>
    <row r="1354" spans="1:5" ht="20.149999999999999" customHeight="1">
      <c r="A1354" s="68" t="s">
        <v>1073</v>
      </c>
      <c r="B1354" s="60">
        <f>SUM(B1355:B1359)</f>
        <v>0</v>
      </c>
      <c r="C1354" s="60">
        <f>SUM(C1355:C1359)</f>
        <v>300</v>
      </c>
      <c r="D1354" s="60">
        <f>SUM(D1355:D1359)</f>
        <v>520</v>
      </c>
      <c r="E1354" s="68"/>
    </row>
    <row r="1355" spans="1:5" ht="20.149999999999999" customHeight="1">
      <c r="A1355" s="68" t="s">
        <v>1074</v>
      </c>
      <c r="B1355" s="64"/>
      <c r="C1355" s="64"/>
      <c r="D1355" s="60">
        <v>425</v>
      </c>
      <c r="E1355" s="68"/>
    </row>
    <row r="1356" spans="1:5" ht="20.149999999999999" customHeight="1">
      <c r="A1356" s="68" t="s">
        <v>1075</v>
      </c>
      <c r="B1356" s="64"/>
      <c r="C1356" s="64"/>
      <c r="D1356" s="60">
        <v>95</v>
      </c>
      <c r="E1356" s="68"/>
    </row>
    <row r="1357" spans="1:5" ht="20.149999999999999" customHeight="1">
      <c r="A1357" s="68" t="s">
        <v>1076</v>
      </c>
      <c r="B1357" s="64"/>
      <c r="C1357" s="64">
        <v>300</v>
      </c>
      <c r="D1357" s="60">
        <v>0</v>
      </c>
      <c r="E1357" s="68"/>
    </row>
    <row r="1358" spans="1:5" ht="20.149999999999999" customHeight="1">
      <c r="A1358" s="68" t="s">
        <v>1077</v>
      </c>
      <c r="B1358" s="64"/>
      <c r="C1358" s="64"/>
      <c r="D1358" s="60">
        <v>0</v>
      </c>
      <c r="E1358" s="68"/>
    </row>
    <row r="1359" spans="1:5" ht="20.149999999999999" customHeight="1">
      <c r="A1359" s="68" t="s">
        <v>1078</v>
      </c>
      <c r="B1359" s="64"/>
      <c r="C1359" s="64"/>
      <c r="D1359" s="60">
        <v>0</v>
      </c>
      <c r="E1359" s="68"/>
    </row>
    <row r="1360" spans="1:5" ht="20.149999999999999" customHeight="1">
      <c r="A1360" s="68" t="s">
        <v>1079</v>
      </c>
      <c r="B1360" s="60">
        <v>0</v>
      </c>
      <c r="C1360" s="60">
        <v>0</v>
      </c>
      <c r="D1360" s="60">
        <v>0</v>
      </c>
      <c r="E1360" s="68"/>
    </row>
    <row r="1361" spans="1:5" ht="20.149999999999999" customHeight="1">
      <c r="A1361" s="68" t="s">
        <v>1080</v>
      </c>
      <c r="B1361" s="60">
        <f t="shared" ref="B1361:D1362" si="2">B1362</f>
        <v>2043</v>
      </c>
      <c r="C1361" s="60">
        <f t="shared" si="2"/>
        <v>2043</v>
      </c>
      <c r="D1361" s="60">
        <f t="shared" si="2"/>
        <v>2561</v>
      </c>
      <c r="E1361" s="68"/>
    </row>
    <row r="1362" spans="1:5" ht="20.149999999999999" customHeight="1">
      <c r="A1362" s="68" t="s">
        <v>1081</v>
      </c>
      <c r="B1362" s="60">
        <f t="shared" si="2"/>
        <v>2043</v>
      </c>
      <c r="C1362" s="60">
        <f t="shared" si="2"/>
        <v>2043</v>
      </c>
      <c r="D1362" s="60">
        <f t="shared" si="2"/>
        <v>2561</v>
      </c>
      <c r="E1362" s="68"/>
    </row>
    <row r="1363" spans="1:5" ht="20.149999999999999" customHeight="1">
      <c r="A1363" s="68" t="s">
        <v>1082</v>
      </c>
      <c r="B1363" s="64">
        <v>2043</v>
      </c>
      <c r="C1363" s="64">
        <v>2043</v>
      </c>
      <c r="D1363" s="60">
        <v>2561</v>
      </c>
      <c r="E1363" s="68"/>
    </row>
    <row r="1364" spans="1:5" ht="20.149999999999999" customHeight="1">
      <c r="A1364" s="68" t="s">
        <v>1083</v>
      </c>
      <c r="B1364" s="60">
        <v>1500</v>
      </c>
      <c r="C1364" s="60">
        <v>1500</v>
      </c>
      <c r="D1364" s="60"/>
      <c r="E1364" s="68"/>
    </row>
    <row r="1365" spans="1:5" ht="20.149999999999999" customHeight="1">
      <c r="A1365" s="68" t="s">
        <v>1084</v>
      </c>
      <c r="B1365" s="60">
        <f>SUM(B1366,B1367,B1368)</f>
        <v>6904</v>
      </c>
      <c r="C1365" s="60">
        <f>SUM(C1366,C1367,C1368)</f>
        <v>4604</v>
      </c>
      <c r="D1365" s="60">
        <f>SUM(D1366,D1367,D1368)</f>
        <v>4579</v>
      </c>
      <c r="E1365" s="68"/>
    </row>
    <row r="1366" spans="1:5" ht="20.149999999999999" customHeight="1">
      <c r="A1366" s="68" t="s">
        <v>1085</v>
      </c>
      <c r="B1366" s="60">
        <v>0</v>
      </c>
      <c r="C1366" s="60">
        <v>0</v>
      </c>
      <c r="D1366" s="60">
        <v>0</v>
      </c>
      <c r="E1366" s="68"/>
    </row>
    <row r="1367" spans="1:5" ht="20.149999999999999" customHeight="1">
      <c r="A1367" s="68" t="s">
        <v>1086</v>
      </c>
      <c r="B1367" s="60">
        <v>0</v>
      </c>
      <c r="C1367" s="60">
        <v>0</v>
      </c>
      <c r="D1367" s="60">
        <v>0</v>
      </c>
      <c r="E1367" s="68"/>
    </row>
    <row r="1368" spans="1:5" ht="20.149999999999999" customHeight="1">
      <c r="A1368" s="68" t="s">
        <v>1087</v>
      </c>
      <c r="B1368" s="60">
        <f>SUM(B1369:B1372)</f>
        <v>6904</v>
      </c>
      <c r="C1368" s="60">
        <f>SUM(C1369:C1372)</f>
        <v>4604</v>
      </c>
      <c r="D1368" s="60">
        <f>SUM(D1369:D1372)</f>
        <v>4579</v>
      </c>
      <c r="E1368" s="68"/>
    </row>
    <row r="1369" spans="1:5" ht="20.149999999999999" customHeight="1">
      <c r="A1369" s="68" t="s">
        <v>1088</v>
      </c>
      <c r="B1369" s="64">
        <v>6904</v>
      </c>
      <c r="C1369" s="64">
        <v>4604</v>
      </c>
      <c r="D1369" s="60">
        <v>4578</v>
      </c>
      <c r="E1369" s="68"/>
    </row>
    <row r="1370" spans="1:5" ht="20.149999999999999" customHeight="1">
      <c r="A1370" s="68" t="s">
        <v>1089</v>
      </c>
      <c r="B1370" s="64"/>
      <c r="C1370" s="64"/>
      <c r="D1370" s="60">
        <v>0</v>
      </c>
      <c r="E1370" s="68"/>
    </row>
    <row r="1371" spans="1:5" ht="20.149999999999999" customHeight="1">
      <c r="A1371" s="68" t="s">
        <v>1090</v>
      </c>
      <c r="B1371" s="64"/>
      <c r="C1371" s="64"/>
      <c r="D1371" s="60">
        <v>0</v>
      </c>
      <c r="E1371" s="68"/>
    </row>
    <row r="1372" spans="1:5" ht="20.149999999999999" customHeight="1">
      <c r="A1372" s="68" t="s">
        <v>1091</v>
      </c>
      <c r="B1372" s="64"/>
      <c r="C1372" s="64"/>
      <c r="D1372" s="60">
        <v>1</v>
      </c>
      <c r="E1372" s="68"/>
    </row>
    <row r="1373" spans="1:5" ht="20.149999999999999" customHeight="1">
      <c r="A1373" s="68" t="s">
        <v>1092</v>
      </c>
      <c r="B1373" s="60">
        <f>B1374+B1375+B1376</f>
        <v>0</v>
      </c>
      <c r="C1373" s="60">
        <f>C1374+C1375+C1376</f>
        <v>0</v>
      </c>
      <c r="D1373" s="60">
        <f>D1374+D1375+D1376</f>
        <v>37</v>
      </c>
      <c r="E1373" s="68"/>
    </row>
    <row r="1374" spans="1:5" ht="20.149999999999999" customHeight="1">
      <c r="A1374" s="68" t="s">
        <v>1093</v>
      </c>
      <c r="B1374" s="60">
        <v>0</v>
      </c>
      <c r="C1374" s="60">
        <v>0</v>
      </c>
      <c r="D1374" s="60">
        <v>0</v>
      </c>
      <c r="E1374" s="68"/>
    </row>
    <row r="1375" spans="1:5" ht="20.149999999999999" customHeight="1">
      <c r="A1375" s="68" t="s">
        <v>1094</v>
      </c>
      <c r="B1375" s="60">
        <v>0</v>
      </c>
      <c r="C1375" s="60">
        <v>0</v>
      </c>
      <c r="D1375" s="60">
        <v>0</v>
      </c>
      <c r="E1375" s="68"/>
    </row>
    <row r="1376" spans="1:5" ht="20.149999999999999" customHeight="1">
      <c r="A1376" s="68" t="s">
        <v>1095</v>
      </c>
      <c r="B1376" s="60"/>
      <c r="C1376" s="60"/>
      <c r="D1376" s="60">
        <v>37</v>
      </c>
      <c r="E1376" s="68"/>
    </row>
    <row r="1377" spans="1:5" ht="20.149999999999999" customHeight="1">
      <c r="A1377" s="68" t="s">
        <v>1096</v>
      </c>
      <c r="B1377" s="69">
        <f>SUM(B4,B249,B288,B307,B396,B451,B507,B563,B681,B752,B831,B854,B979,B1043,B1109,B1129,B1158,B1168,B1233,B1251,B1304,B1365,B1361,B1373,B1364)</f>
        <v>336620</v>
      </c>
      <c r="C1377" s="69">
        <f>SUM(C4,C249,C288,C307,C396,C451,C507,C563,C681,C752,C831,C854,C979,C1043,C1109,C1129,C1158,C1168,C1233,C1251,C1304,C1365,C1361,C1373,C1364)</f>
        <v>357826</v>
      </c>
      <c r="D1377" s="69">
        <f>SUM(D4,D249,D288,D307,D396,D451,D507,D563,D681,D752,D831,D854,D979,D1043,D1109,D1129,D1158,D1168,D1233,D1251,D1304,D1365,D1361,D1373,D1364)</f>
        <v>382736</v>
      </c>
      <c r="E1377" s="68"/>
    </row>
  </sheetData>
  <autoFilter ref="A3:E1377"/>
  <mergeCells count="1">
    <mergeCell ref="A1:E1"/>
  </mergeCells>
  <phoneticPr fontId="20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377"/>
  <sheetViews>
    <sheetView workbookViewId="0">
      <pane xSplit="1" ySplit="3" topLeftCell="D1345" activePane="bottomRight" state="frozen"/>
      <selection pane="topRight"/>
      <selection pane="bottomLeft"/>
      <selection pane="bottomRight" activeCell="H1353" sqref="H1353"/>
    </sheetView>
  </sheetViews>
  <sheetFormatPr defaultColWidth="10.8984375" defaultRowHeight="13"/>
  <cols>
    <col min="1" max="1" width="40" style="14" customWidth="1"/>
    <col min="2" max="2" width="13.8984375" style="55" customWidth="1"/>
    <col min="3" max="3" width="19.09765625" style="55" customWidth="1"/>
    <col min="4" max="4" width="13.8984375" style="55" customWidth="1"/>
    <col min="5" max="5" width="23.296875" style="14" customWidth="1"/>
    <col min="6" max="16384" width="10.8984375" style="14"/>
  </cols>
  <sheetData>
    <row r="1" spans="1:5" s="12" customFormat="1" ht="21">
      <c r="A1" s="80" t="s">
        <v>1097</v>
      </c>
      <c r="B1" s="82"/>
      <c r="C1" s="82"/>
      <c r="D1" s="82"/>
      <c r="E1" s="80"/>
    </row>
    <row r="2" spans="1:5" ht="20.25" customHeight="1">
      <c r="E2" s="56" t="s">
        <v>1</v>
      </c>
    </row>
    <row r="3" spans="1:5" ht="36" customHeight="1">
      <c r="A3" s="57" t="s">
        <v>37</v>
      </c>
      <c r="B3" s="58" t="s">
        <v>3</v>
      </c>
      <c r="C3" s="58" t="s">
        <v>4</v>
      </c>
      <c r="D3" s="58" t="s">
        <v>5</v>
      </c>
      <c r="E3" s="57" t="s">
        <v>6</v>
      </c>
    </row>
    <row r="4" spans="1:5" ht="20.149999999999999" customHeight="1">
      <c r="A4" s="59" t="s">
        <v>38</v>
      </c>
      <c r="B4" s="60">
        <f>SUM(B5+B17+B26+B37+B48+B59+B70+B82+B91+B104+B114+B123+B134+B148+B155+B163+B169+B176+B183+B190+B197+B203+B211+B217+B223+B229+B246)</f>
        <v>39975</v>
      </c>
      <c r="C4" s="60">
        <f>SUM(C5+C17+C26+C37+C48+C59+C70+C82+C91+C104+C114+C123+C134+C148+C155+C163+C169+C176+C183+C190+C197+C203+C211+C217+C223+C229+C246)</f>
        <v>41452</v>
      </c>
      <c r="D4" s="60">
        <f>SUM(D5+D17+D26+D37+D48+D59+D70+D82+D91+D104+D114+D123+D134+D148+D155+D163+D169+D176+D183+D190+D197+D203+D211+D217+D223+D229+D246)</f>
        <v>38341</v>
      </c>
      <c r="E4" s="59"/>
    </row>
    <row r="5" spans="1:5" ht="20.149999999999999" customHeight="1">
      <c r="A5" s="61" t="s">
        <v>39</v>
      </c>
      <c r="B5" s="60">
        <f>SUM(B6:B16)</f>
        <v>500</v>
      </c>
      <c r="C5" s="60">
        <f>SUM(C6:C16)</f>
        <v>632</v>
      </c>
      <c r="D5" s="60">
        <f>SUM(D6:D16)</f>
        <v>925</v>
      </c>
      <c r="E5" s="59"/>
    </row>
    <row r="6" spans="1:5" ht="20.149999999999999" customHeight="1">
      <c r="A6" s="61" t="s">
        <v>40</v>
      </c>
      <c r="B6" s="62">
        <v>500</v>
      </c>
      <c r="C6" s="62">
        <v>632</v>
      </c>
      <c r="D6" s="60">
        <v>462</v>
      </c>
      <c r="E6" s="59"/>
    </row>
    <row r="7" spans="1:5" ht="20.149999999999999" customHeight="1">
      <c r="A7" s="61" t="s">
        <v>41</v>
      </c>
      <c r="B7" s="62"/>
      <c r="C7" s="62"/>
      <c r="D7" s="60">
        <v>95</v>
      </c>
      <c r="E7" s="59"/>
    </row>
    <row r="8" spans="1:5" ht="20.149999999999999" customHeight="1">
      <c r="A8" s="63" t="s">
        <v>42</v>
      </c>
      <c r="B8" s="62"/>
      <c r="C8" s="62"/>
      <c r="D8" s="60">
        <v>150</v>
      </c>
      <c r="E8" s="59"/>
    </row>
    <row r="9" spans="1:5" ht="20.149999999999999" customHeight="1">
      <c r="A9" s="63" t="s">
        <v>43</v>
      </c>
      <c r="B9" s="62"/>
      <c r="C9" s="62"/>
      <c r="D9" s="60">
        <v>0</v>
      </c>
      <c r="E9" s="59"/>
    </row>
    <row r="10" spans="1:5" ht="20.149999999999999" customHeight="1">
      <c r="A10" s="63" t="s">
        <v>44</v>
      </c>
      <c r="B10" s="62"/>
      <c r="C10" s="62"/>
      <c r="D10" s="60">
        <v>0</v>
      </c>
      <c r="E10" s="59"/>
    </row>
    <row r="11" spans="1:5" ht="20.149999999999999" customHeight="1">
      <c r="A11" s="59" t="s">
        <v>45</v>
      </c>
      <c r="B11" s="62"/>
      <c r="C11" s="62"/>
      <c r="D11" s="60">
        <v>70</v>
      </c>
      <c r="E11" s="59"/>
    </row>
    <row r="12" spans="1:5" ht="20.149999999999999" customHeight="1">
      <c r="A12" s="59" t="s">
        <v>46</v>
      </c>
      <c r="B12" s="62"/>
      <c r="C12" s="62"/>
      <c r="D12" s="60">
        <v>0</v>
      </c>
      <c r="E12" s="59"/>
    </row>
    <row r="13" spans="1:5" ht="20.149999999999999" customHeight="1">
      <c r="A13" s="59" t="s">
        <v>47</v>
      </c>
      <c r="B13" s="62"/>
      <c r="C13" s="62"/>
      <c r="D13" s="60">
        <v>148</v>
      </c>
      <c r="E13" s="59"/>
    </row>
    <row r="14" spans="1:5" ht="20.149999999999999" customHeight="1">
      <c r="A14" s="59" t="s">
        <v>48</v>
      </c>
      <c r="B14" s="62"/>
      <c r="C14" s="62"/>
      <c r="D14" s="60">
        <v>0</v>
      </c>
      <c r="E14" s="59"/>
    </row>
    <row r="15" spans="1:5" ht="20.149999999999999" customHeight="1">
      <c r="A15" s="59" t="s">
        <v>49</v>
      </c>
      <c r="B15" s="62"/>
      <c r="C15" s="62"/>
      <c r="D15" s="60">
        <v>0</v>
      </c>
      <c r="E15" s="59"/>
    </row>
    <row r="16" spans="1:5" ht="20.149999999999999" customHeight="1">
      <c r="A16" s="59" t="s">
        <v>50</v>
      </c>
      <c r="B16" s="62"/>
      <c r="C16" s="62"/>
      <c r="D16" s="60">
        <v>0</v>
      </c>
      <c r="E16" s="59"/>
    </row>
    <row r="17" spans="1:5" ht="20.149999999999999" customHeight="1">
      <c r="A17" s="61" t="s">
        <v>51</v>
      </c>
      <c r="B17" s="60">
        <f>SUM(B18:B25)</f>
        <v>279</v>
      </c>
      <c r="C17" s="60">
        <f>SUM(C18:C25)</f>
        <v>311</v>
      </c>
      <c r="D17" s="60">
        <f>SUM(D18:D25)</f>
        <v>312</v>
      </c>
      <c r="E17" s="59"/>
    </row>
    <row r="18" spans="1:5" ht="20.149999999999999" customHeight="1">
      <c r="A18" s="61" t="s">
        <v>40</v>
      </c>
      <c r="B18" s="64">
        <v>279</v>
      </c>
      <c r="C18" s="62">
        <v>311</v>
      </c>
      <c r="D18" s="60">
        <v>257</v>
      </c>
      <c r="E18" s="59"/>
    </row>
    <row r="19" spans="1:5" ht="20.149999999999999" customHeight="1">
      <c r="A19" s="61" t="s">
        <v>41</v>
      </c>
      <c r="B19" s="62"/>
      <c r="C19" s="62"/>
      <c r="D19" s="60">
        <v>55</v>
      </c>
      <c r="E19" s="59"/>
    </row>
    <row r="20" spans="1:5" ht="20.149999999999999" customHeight="1">
      <c r="A20" s="63" t="s">
        <v>42</v>
      </c>
      <c r="B20" s="62"/>
      <c r="C20" s="62"/>
      <c r="D20" s="60">
        <v>0</v>
      </c>
      <c r="E20" s="59"/>
    </row>
    <row r="21" spans="1:5" ht="20.149999999999999" customHeight="1">
      <c r="A21" s="63" t="s">
        <v>52</v>
      </c>
      <c r="B21" s="62"/>
      <c r="C21" s="62"/>
      <c r="D21" s="60">
        <v>0</v>
      </c>
      <c r="E21" s="59"/>
    </row>
    <row r="22" spans="1:5" ht="20.149999999999999" customHeight="1">
      <c r="A22" s="63" t="s">
        <v>53</v>
      </c>
      <c r="B22" s="62"/>
      <c r="C22" s="62"/>
      <c r="D22" s="60">
        <v>0</v>
      </c>
      <c r="E22" s="59"/>
    </row>
    <row r="23" spans="1:5" ht="20.149999999999999" customHeight="1">
      <c r="A23" s="63" t="s">
        <v>54</v>
      </c>
      <c r="B23" s="62"/>
      <c r="C23" s="62"/>
      <c r="D23" s="60">
        <v>0</v>
      </c>
      <c r="E23" s="59"/>
    </row>
    <row r="24" spans="1:5" ht="20.149999999999999" customHeight="1">
      <c r="A24" s="63" t="s">
        <v>49</v>
      </c>
      <c r="B24" s="62"/>
      <c r="C24" s="62"/>
      <c r="D24" s="60">
        <v>0</v>
      </c>
      <c r="E24" s="59"/>
    </row>
    <row r="25" spans="1:5" ht="20.149999999999999" customHeight="1">
      <c r="A25" s="63" t="s">
        <v>55</v>
      </c>
      <c r="B25" s="62"/>
      <c r="C25" s="62"/>
      <c r="D25" s="60">
        <v>0</v>
      </c>
      <c r="E25" s="59"/>
    </row>
    <row r="26" spans="1:5" ht="20.149999999999999" customHeight="1">
      <c r="A26" s="61" t="s">
        <v>56</v>
      </c>
      <c r="B26" s="60">
        <f>SUM(B27:B36)</f>
        <v>4876</v>
      </c>
      <c r="C26" s="60">
        <f>SUM(C27:C36)</f>
        <v>5127</v>
      </c>
      <c r="D26" s="60">
        <f>SUM(D27:D36)</f>
        <v>4752</v>
      </c>
      <c r="E26" s="59"/>
    </row>
    <row r="27" spans="1:5" ht="20.149999999999999" customHeight="1">
      <c r="A27" s="61" t="s">
        <v>40</v>
      </c>
      <c r="B27" s="62">
        <v>4876</v>
      </c>
      <c r="C27" s="62">
        <v>5127</v>
      </c>
      <c r="D27" s="60">
        <v>4051</v>
      </c>
      <c r="E27" s="59"/>
    </row>
    <row r="28" spans="1:5" ht="20.149999999999999" customHeight="1">
      <c r="A28" s="61" t="s">
        <v>41</v>
      </c>
      <c r="B28" s="62"/>
      <c r="C28" s="62"/>
      <c r="D28" s="60">
        <v>431</v>
      </c>
      <c r="E28" s="59"/>
    </row>
    <row r="29" spans="1:5" ht="20.149999999999999" customHeight="1">
      <c r="A29" s="63" t="s">
        <v>42</v>
      </c>
      <c r="B29" s="62"/>
      <c r="C29" s="62"/>
      <c r="D29" s="60">
        <v>14</v>
      </c>
      <c r="E29" s="59"/>
    </row>
    <row r="30" spans="1:5" ht="20.149999999999999" customHeight="1">
      <c r="A30" s="63" t="s">
        <v>57</v>
      </c>
      <c r="B30" s="62"/>
      <c r="C30" s="62"/>
      <c r="D30" s="60">
        <v>0</v>
      </c>
      <c r="E30" s="59"/>
    </row>
    <row r="31" spans="1:5" ht="20.149999999999999" customHeight="1">
      <c r="A31" s="63" t="s">
        <v>58</v>
      </c>
      <c r="B31" s="62"/>
      <c r="C31" s="62"/>
      <c r="D31" s="60">
        <v>0</v>
      </c>
      <c r="E31" s="59"/>
    </row>
    <row r="32" spans="1:5" ht="20.149999999999999" customHeight="1">
      <c r="A32" s="61" t="s">
        <v>59</v>
      </c>
      <c r="B32" s="62"/>
      <c r="C32" s="62"/>
      <c r="D32" s="60">
        <v>0</v>
      </c>
      <c r="E32" s="59"/>
    </row>
    <row r="33" spans="1:5" ht="20.149999999999999" customHeight="1">
      <c r="A33" s="61" t="s">
        <v>60</v>
      </c>
      <c r="B33" s="62"/>
      <c r="C33" s="62"/>
      <c r="D33" s="60">
        <v>0</v>
      </c>
      <c r="E33" s="59"/>
    </row>
    <row r="34" spans="1:5" ht="20.149999999999999" customHeight="1">
      <c r="A34" s="61" t="s">
        <v>61</v>
      </c>
      <c r="B34" s="62"/>
      <c r="C34" s="62"/>
      <c r="D34" s="60">
        <v>0</v>
      </c>
      <c r="E34" s="59"/>
    </row>
    <row r="35" spans="1:5" ht="20.149999999999999" customHeight="1">
      <c r="A35" s="63" t="s">
        <v>49</v>
      </c>
      <c r="B35" s="62"/>
      <c r="C35" s="62"/>
      <c r="D35" s="60">
        <v>49</v>
      </c>
      <c r="E35" s="59"/>
    </row>
    <row r="36" spans="1:5" ht="20.149999999999999" customHeight="1">
      <c r="A36" s="63" t="s">
        <v>62</v>
      </c>
      <c r="B36" s="62"/>
      <c r="C36" s="62"/>
      <c r="D36" s="60">
        <v>207</v>
      </c>
      <c r="E36" s="59"/>
    </row>
    <row r="37" spans="1:5" ht="20.149999999999999" customHeight="1">
      <c r="A37" s="63" t="s">
        <v>63</v>
      </c>
      <c r="B37" s="60">
        <f>SUM(B38:B47)</f>
        <v>511</v>
      </c>
      <c r="C37" s="60">
        <f>SUM(C38:C47)</f>
        <v>411</v>
      </c>
      <c r="D37" s="60">
        <f>SUM(D38:D47)</f>
        <v>338</v>
      </c>
      <c r="E37" s="59"/>
    </row>
    <row r="38" spans="1:5" ht="20.149999999999999" customHeight="1">
      <c r="A38" s="61" t="s">
        <v>40</v>
      </c>
      <c r="B38" s="62">
        <v>511</v>
      </c>
      <c r="C38" s="62">
        <v>411</v>
      </c>
      <c r="D38" s="60">
        <v>205</v>
      </c>
      <c r="E38" s="59"/>
    </row>
    <row r="39" spans="1:5" ht="20.149999999999999" customHeight="1">
      <c r="A39" s="61" t="s">
        <v>41</v>
      </c>
      <c r="B39" s="62"/>
      <c r="C39" s="62"/>
      <c r="D39" s="60">
        <v>15</v>
      </c>
      <c r="E39" s="59"/>
    </row>
    <row r="40" spans="1:5" ht="20.149999999999999" customHeight="1">
      <c r="A40" s="61" t="s">
        <v>42</v>
      </c>
      <c r="B40" s="62"/>
      <c r="C40" s="62"/>
      <c r="D40" s="60">
        <v>0</v>
      </c>
      <c r="E40" s="59"/>
    </row>
    <row r="41" spans="1:5" ht="20.149999999999999" customHeight="1">
      <c r="A41" s="63" t="s">
        <v>64</v>
      </c>
      <c r="B41" s="62"/>
      <c r="C41" s="62"/>
      <c r="D41" s="60">
        <v>0</v>
      </c>
      <c r="E41" s="59"/>
    </row>
    <row r="42" spans="1:5" ht="20.149999999999999" customHeight="1">
      <c r="A42" s="63" t="s">
        <v>65</v>
      </c>
      <c r="B42" s="62"/>
      <c r="C42" s="62"/>
      <c r="D42" s="60">
        <v>0</v>
      </c>
      <c r="E42" s="59"/>
    </row>
    <row r="43" spans="1:5" ht="20.149999999999999" customHeight="1">
      <c r="A43" s="63" t="s">
        <v>66</v>
      </c>
      <c r="B43" s="62"/>
      <c r="C43" s="62"/>
      <c r="D43" s="60">
        <v>0</v>
      </c>
      <c r="E43" s="59"/>
    </row>
    <row r="44" spans="1:5" ht="20.149999999999999" customHeight="1">
      <c r="A44" s="61" t="s">
        <v>67</v>
      </c>
      <c r="B44" s="62"/>
      <c r="C44" s="62"/>
      <c r="D44" s="60">
        <v>0</v>
      </c>
      <c r="E44" s="59"/>
    </row>
    <row r="45" spans="1:5" ht="20.149999999999999" customHeight="1">
      <c r="A45" s="61" t="s">
        <v>68</v>
      </c>
      <c r="B45" s="62"/>
      <c r="C45" s="62"/>
      <c r="D45" s="60">
        <v>0</v>
      </c>
      <c r="E45" s="59"/>
    </row>
    <row r="46" spans="1:5" ht="20.149999999999999" customHeight="1">
      <c r="A46" s="61" t="s">
        <v>49</v>
      </c>
      <c r="B46" s="62"/>
      <c r="C46" s="62"/>
      <c r="D46" s="60">
        <v>86</v>
      </c>
      <c r="E46" s="59"/>
    </row>
    <row r="47" spans="1:5" ht="20.149999999999999" customHeight="1">
      <c r="A47" s="61" t="s">
        <v>69</v>
      </c>
      <c r="B47" s="62"/>
      <c r="C47" s="62"/>
      <c r="D47" s="60">
        <v>32</v>
      </c>
      <c r="E47" s="59"/>
    </row>
    <row r="48" spans="1:5" ht="20.149999999999999" customHeight="1">
      <c r="A48" s="61" t="s">
        <v>70</v>
      </c>
      <c r="B48" s="60">
        <f>SUM(B49:B58)</f>
        <v>363</v>
      </c>
      <c r="C48" s="60">
        <f>SUM(C49:C58)</f>
        <v>315</v>
      </c>
      <c r="D48" s="60">
        <f>SUM(D49:D58)</f>
        <v>239</v>
      </c>
      <c r="E48" s="59"/>
    </row>
    <row r="49" spans="1:5" ht="20.149999999999999" customHeight="1">
      <c r="A49" s="63" t="s">
        <v>40</v>
      </c>
      <c r="B49" s="62">
        <v>198</v>
      </c>
      <c r="C49" s="62">
        <v>150</v>
      </c>
      <c r="D49" s="60">
        <v>77</v>
      </c>
      <c r="E49" s="59"/>
    </row>
    <row r="50" spans="1:5" ht="20.149999999999999" customHeight="1">
      <c r="A50" s="63" t="s">
        <v>41</v>
      </c>
      <c r="B50" s="62"/>
      <c r="C50" s="62"/>
      <c r="D50" s="60">
        <v>5</v>
      </c>
      <c r="E50" s="59"/>
    </row>
    <row r="51" spans="1:5" ht="20.149999999999999" customHeight="1">
      <c r="A51" s="63" t="s">
        <v>42</v>
      </c>
      <c r="B51" s="62"/>
      <c r="C51" s="62"/>
      <c r="D51" s="60">
        <v>0</v>
      </c>
      <c r="E51" s="59"/>
    </row>
    <row r="52" spans="1:5" ht="20.149999999999999" customHeight="1">
      <c r="A52" s="59" t="s">
        <v>71</v>
      </c>
      <c r="B52" s="62"/>
      <c r="C52" s="62"/>
      <c r="D52" s="60">
        <v>0</v>
      </c>
      <c r="E52" s="59"/>
    </row>
    <row r="53" spans="1:5" ht="20.149999999999999" customHeight="1">
      <c r="A53" s="61" t="s">
        <v>72</v>
      </c>
      <c r="B53" s="62"/>
      <c r="C53" s="62"/>
      <c r="D53" s="60">
        <v>30</v>
      </c>
      <c r="E53" s="59"/>
    </row>
    <row r="54" spans="1:5" ht="20.149999999999999" customHeight="1">
      <c r="A54" s="61" t="s">
        <v>73</v>
      </c>
      <c r="B54" s="62"/>
      <c r="C54" s="62"/>
      <c r="D54" s="60">
        <v>0</v>
      </c>
      <c r="E54" s="59"/>
    </row>
    <row r="55" spans="1:5" ht="20.149999999999999" customHeight="1">
      <c r="A55" s="61" t="s">
        <v>74</v>
      </c>
      <c r="B55" s="62">
        <v>165</v>
      </c>
      <c r="C55" s="62">
        <v>165</v>
      </c>
      <c r="D55" s="60">
        <v>100</v>
      </c>
      <c r="E55" s="59"/>
    </row>
    <row r="56" spans="1:5" ht="20.149999999999999" customHeight="1">
      <c r="A56" s="63" t="s">
        <v>75</v>
      </c>
      <c r="B56" s="62"/>
      <c r="C56" s="62"/>
      <c r="D56" s="60">
        <v>13</v>
      </c>
      <c r="E56" s="59"/>
    </row>
    <row r="57" spans="1:5" ht="20.149999999999999" customHeight="1">
      <c r="A57" s="63" t="s">
        <v>49</v>
      </c>
      <c r="B57" s="62"/>
      <c r="C57" s="62"/>
      <c r="D57" s="60">
        <v>13</v>
      </c>
      <c r="E57" s="59"/>
    </row>
    <row r="58" spans="1:5" ht="20.149999999999999" customHeight="1">
      <c r="A58" s="63" t="s">
        <v>76</v>
      </c>
      <c r="B58" s="62"/>
      <c r="C58" s="62"/>
      <c r="D58" s="60">
        <v>1</v>
      </c>
      <c r="E58" s="59"/>
    </row>
    <row r="59" spans="1:5" ht="20.149999999999999" customHeight="1">
      <c r="A59" s="61" t="s">
        <v>77</v>
      </c>
      <c r="B59" s="60">
        <f>SUM(B60:B69)</f>
        <v>2695</v>
      </c>
      <c r="C59" s="60">
        <f>SUM(C60:C69)</f>
        <v>2845</v>
      </c>
      <c r="D59" s="60">
        <f>SUM(D60:D69)</f>
        <v>2771</v>
      </c>
      <c r="E59" s="59"/>
    </row>
    <row r="60" spans="1:5" ht="20.149999999999999" customHeight="1">
      <c r="A60" s="61" t="s">
        <v>40</v>
      </c>
      <c r="B60" s="62">
        <v>2375</v>
      </c>
      <c r="C60" s="62">
        <v>2375</v>
      </c>
      <c r="D60" s="60">
        <v>1935</v>
      </c>
      <c r="E60" s="59"/>
    </row>
    <row r="61" spans="1:5" ht="20.149999999999999" customHeight="1">
      <c r="A61" s="61" t="s">
        <v>41</v>
      </c>
      <c r="B61" s="62">
        <v>225</v>
      </c>
      <c r="C61" s="62">
        <v>375</v>
      </c>
      <c r="D61" s="60">
        <v>289</v>
      </c>
      <c r="E61" s="59"/>
    </row>
    <row r="62" spans="1:5" ht="20.149999999999999" customHeight="1">
      <c r="A62" s="63" t="s">
        <v>42</v>
      </c>
      <c r="B62" s="62"/>
      <c r="C62" s="62"/>
      <c r="D62" s="60">
        <v>0</v>
      </c>
      <c r="E62" s="59"/>
    </row>
    <row r="63" spans="1:5" ht="20.149999999999999" customHeight="1">
      <c r="A63" s="59" t="s">
        <v>78</v>
      </c>
      <c r="B63" s="62"/>
      <c r="C63" s="62"/>
      <c r="D63" s="60">
        <v>0</v>
      </c>
      <c r="E63" s="59"/>
    </row>
    <row r="64" spans="1:5" ht="20.149999999999999" customHeight="1">
      <c r="A64" s="59" t="s">
        <v>79</v>
      </c>
      <c r="B64" s="62"/>
      <c r="C64" s="62"/>
      <c r="D64" s="60">
        <v>28</v>
      </c>
      <c r="E64" s="59"/>
    </row>
    <row r="65" spans="1:5" ht="20.149999999999999" customHeight="1">
      <c r="A65" s="59" t="s">
        <v>80</v>
      </c>
      <c r="B65" s="62"/>
      <c r="C65" s="62"/>
      <c r="D65" s="60">
        <v>0</v>
      </c>
      <c r="E65" s="59"/>
    </row>
    <row r="66" spans="1:5" ht="20.149999999999999" customHeight="1">
      <c r="A66" s="59" t="s">
        <v>81</v>
      </c>
      <c r="B66" s="62"/>
      <c r="C66" s="62"/>
      <c r="D66" s="60">
        <v>100</v>
      </c>
      <c r="E66" s="59"/>
    </row>
    <row r="67" spans="1:5" ht="20.149999999999999" customHeight="1">
      <c r="A67" s="59" t="s">
        <v>82</v>
      </c>
      <c r="B67" s="62"/>
      <c r="C67" s="62"/>
      <c r="D67" s="60">
        <v>379</v>
      </c>
      <c r="E67" s="59"/>
    </row>
    <row r="68" spans="1:5" ht="20.149999999999999" customHeight="1">
      <c r="A68" s="61" t="s">
        <v>49</v>
      </c>
      <c r="B68" s="62">
        <v>95</v>
      </c>
      <c r="C68" s="62">
        <v>95</v>
      </c>
      <c r="D68" s="60">
        <v>32</v>
      </c>
      <c r="E68" s="59"/>
    </row>
    <row r="69" spans="1:5" ht="20.149999999999999" customHeight="1">
      <c r="A69" s="63" t="s">
        <v>83</v>
      </c>
      <c r="B69" s="62"/>
      <c r="C69" s="62"/>
      <c r="D69" s="60">
        <v>8</v>
      </c>
      <c r="E69" s="59"/>
    </row>
    <row r="70" spans="1:5" ht="20.149999999999999" customHeight="1">
      <c r="A70" s="63" t="s">
        <v>84</v>
      </c>
      <c r="B70" s="60">
        <f>SUM(B71:B81)</f>
        <v>2110</v>
      </c>
      <c r="C70" s="60">
        <f>SUM(C71:C81)</f>
        <v>3170</v>
      </c>
      <c r="D70" s="60">
        <f>SUM(D71:D81)</f>
        <v>2970</v>
      </c>
      <c r="E70" s="59"/>
    </row>
    <row r="71" spans="1:5" ht="20.149999999999999" customHeight="1">
      <c r="A71" s="63" t="s">
        <v>40</v>
      </c>
      <c r="B71" s="62">
        <v>2110</v>
      </c>
      <c r="C71" s="62">
        <v>3170</v>
      </c>
      <c r="D71" s="60">
        <v>2960</v>
      </c>
      <c r="E71" s="59"/>
    </row>
    <row r="72" spans="1:5" ht="20.149999999999999" customHeight="1">
      <c r="A72" s="61" t="s">
        <v>41</v>
      </c>
      <c r="B72" s="62"/>
      <c r="C72" s="62"/>
      <c r="D72" s="60">
        <v>10</v>
      </c>
      <c r="E72" s="59"/>
    </row>
    <row r="73" spans="1:5" ht="20.149999999999999" customHeight="1">
      <c r="A73" s="61" t="s">
        <v>42</v>
      </c>
      <c r="B73" s="62"/>
      <c r="C73" s="62"/>
      <c r="D73" s="60">
        <v>0</v>
      </c>
      <c r="E73" s="59"/>
    </row>
    <row r="74" spans="1:5" ht="20.149999999999999" customHeight="1">
      <c r="A74" s="61" t="s">
        <v>85</v>
      </c>
      <c r="B74" s="62"/>
      <c r="C74" s="62"/>
      <c r="D74" s="60">
        <v>0</v>
      </c>
      <c r="E74" s="59"/>
    </row>
    <row r="75" spans="1:5" ht="20.149999999999999" customHeight="1">
      <c r="A75" s="63" t="s">
        <v>86</v>
      </c>
      <c r="B75" s="62"/>
      <c r="C75" s="62"/>
      <c r="D75" s="60">
        <v>0</v>
      </c>
      <c r="E75" s="59"/>
    </row>
    <row r="76" spans="1:5" ht="20.149999999999999" customHeight="1">
      <c r="A76" s="63" t="s">
        <v>87</v>
      </c>
      <c r="B76" s="62"/>
      <c r="C76" s="62"/>
      <c r="D76" s="60">
        <v>0</v>
      </c>
      <c r="E76" s="59"/>
    </row>
    <row r="77" spans="1:5" ht="20.149999999999999" customHeight="1">
      <c r="A77" s="63" t="s">
        <v>88</v>
      </c>
      <c r="B77" s="62"/>
      <c r="C77" s="62"/>
      <c r="D77" s="60">
        <v>0</v>
      </c>
      <c r="E77" s="59"/>
    </row>
    <row r="78" spans="1:5" ht="20.149999999999999" customHeight="1">
      <c r="A78" s="59" t="s">
        <v>89</v>
      </c>
      <c r="B78" s="62"/>
      <c r="C78" s="62"/>
      <c r="D78" s="60">
        <v>0</v>
      </c>
      <c r="E78" s="59"/>
    </row>
    <row r="79" spans="1:5" ht="20.149999999999999" customHeight="1">
      <c r="A79" s="61" t="s">
        <v>81</v>
      </c>
      <c r="B79" s="62"/>
      <c r="C79" s="62"/>
      <c r="D79" s="60">
        <v>0</v>
      </c>
      <c r="E79" s="59"/>
    </row>
    <row r="80" spans="1:5" ht="20.149999999999999" customHeight="1">
      <c r="A80" s="61" t="s">
        <v>49</v>
      </c>
      <c r="B80" s="62"/>
      <c r="C80" s="62"/>
      <c r="D80" s="60">
        <v>0</v>
      </c>
      <c r="E80" s="59"/>
    </row>
    <row r="81" spans="1:5" ht="20.149999999999999" customHeight="1">
      <c r="A81" s="61" t="s">
        <v>90</v>
      </c>
      <c r="B81" s="62"/>
      <c r="C81" s="62"/>
      <c r="D81" s="60">
        <v>0</v>
      </c>
      <c r="E81" s="59"/>
    </row>
    <row r="82" spans="1:5" ht="20.149999999999999" customHeight="1">
      <c r="A82" s="63" t="s">
        <v>91</v>
      </c>
      <c r="B82" s="60">
        <f>SUM(B83:B90)</f>
        <v>500</v>
      </c>
      <c r="C82" s="60">
        <f>SUM(C83:C90)</f>
        <v>549</v>
      </c>
      <c r="D82" s="60">
        <f>SUM(D83:D90)</f>
        <v>541</v>
      </c>
      <c r="E82" s="59"/>
    </row>
    <row r="83" spans="1:5" ht="20.149999999999999" customHeight="1">
      <c r="A83" s="63" t="s">
        <v>40</v>
      </c>
      <c r="B83" s="62">
        <v>490</v>
      </c>
      <c r="C83" s="62">
        <v>405</v>
      </c>
      <c r="D83" s="60">
        <v>356</v>
      </c>
      <c r="E83" s="59"/>
    </row>
    <row r="84" spans="1:5" ht="20.149999999999999" customHeight="1">
      <c r="A84" s="63" t="s">
        <v>41</v>
      </c>
      <c r="B84" s="62"/>
      <c r="C84" s="62"/>
      <c r="D84" s="60">
        <v>0</v>
      </c>
      <c r="E84" s="59"/>
    </row>
    <row r="85" spans="1:5" ht="20.149999999999999" customHeight="1">
      <c r="A85" s="61" t="s">
        <v>42</v>
      </c>
      <c r="B85" s="62"/>
      <c r="C85" s="62"/>
      <c r="D85" s="60">
        <v>0</v>
      </c>
      <c r="E85" s="59"/>
    </row>
    <row r="86" spans="1:5" ht="20.149999999999999" customHeight="1">
      <c r="A86" s="61" t="s">
        <v>92</v>
      </c>
      <c r="B86" s="62">
        <v>10</v>
      </c>
      <c r="C86" s="62">
        <v>144</v>
      </c>
      <c r="D86" s="60">
        <v>154</v>
      </c>
      <c r="E86" s="59"/>
    </row>
    <row r="87" spans="1:5" ht="20.149999999999999" customHeight="1">
      <c r="A87" s="61" t="s">
        <v>93</v>
      </c>
      <c r="B87" s="62"/>
      <c r="C87" s="62"/>
      <c r="D87" s="60">
        <v>0</v>
      </c>
      <c r="E87" s="59"/>
    </row>
    <row r="88" spans="1:5" ht="20.149999999999999" customHeight="1">
      <c r="A88" s="63" t="s">
        <v>81</v>
      </c>
      <c r="B88" s="62"/>
      <c r="C88" s="62"/>
      <c r="D88" s="60">
        <v>0</v>
      </c>
      <c r="E88" s="59"/>
    </row>
    <row r="89" spans="1:5" ht="20.149999999999999" customHeight="1">
      <c r="A89" s="63" t="s">
        <v>49</v>
      </c>
      <c r="B89" s="62"/>
      <c r="C89" s="62"/>
      <c r="D89" s="60">
        <v>12</v>
      </c>
      <c r="E89" s="59"/>
    </row>
    <row r="90" spans="1:5" ht="20.149999999999999" customHeight="1">
      <c r="A90" s="63" t="s">
        <v>94</v>
      </c>
      <c r="B90" s="62"/>
      <c r="C90" s="62"/>
      <c r="D90" s="60">
        <v>19</v>
      </c>
      <c r="E90" s="59"/>
    </row>
    <row r="91" spans="1:5" ht="20.149999999999999" customHeight="1">
      <c r="A91" s="63" t="s">
        <v>95</v>
      </c>
      <c r="B91" s="60">
        <f>SUM(B92:B103)</f>
        <v>0</v>
      </c>
      <c r="C91" s="60">
        <f>SUM(C92:C103)</f>
        <v>0</v>
      </c>
      <c r="D91" s="60">
        <f>SUM(D92:D103)</f>
        <v>0</v>
      </c>
      <c r="E91" s="59"/>
    </row>
    <row r="92" spans="1:5" ht="20.149999999999999" customHeight="1">
      <c r="A92" s="59" t="s">
        <v>40</v>
      </c>
      <c r="B92" s="62"/>
      <c r="C92" s="62"/>
      <c r="D92" s="60">
        <v>0</v>
      </c>
      <c r="E92" s="59"/>
    </row>
    <row r="93" spans="1:5" ht="20.149999999999999" customHeight="1">
      <c r="A93" s="61" t="s">
        <v>41</v>
      </c>
      <c r="B93" s="62"/>
      <c r="C93" s="62"/>
      <c r="D93" s="60">
        <v>0</v>
      </c>
      <c r="E93" s="59"/>
    </row>
    <row r="94" spans="1:5" ht="20.149999999999999" customHeight="1">
      <c r="A94" s="61" t="s">
        <v>42</v>
      </c>
      <c r="B94" s="62"/>
      <c r="C94" s="62"/>
      <c r="D94" s="60">
        <v>0</v>
      </c>
      <c r="E94" s="59"/>
    </row>
    <row r="95" spans="1:5" ht="20.149999999999999" customHeight="1">
      <c r="A95" s="63" t="s">
        <v>96</v>
      </c>
      <c r="B95" s="62"/>
      <c r="C95" s="62"/>
      <c r="D95" s="60">
        <v>0</v>
      </c>
      <c r="E95" s="59"/>
    </row>
    <row r="96" spans="1:5" ht="20.149999999999999" customHeight="1">
      <c r="A96" s="63" t="s">
        <v>97</v>
      </c>
      <c r="B96" s="62"/>
      <c r="C96" s="62"/>
      <c r="D96" s="60">
        <v>0</v>
      </c>
      <c r="E96" s="59"/>
    </row>
    <row r="97" spans="1:5" ht="20.149999999999999" customHeight="1">
      <c r="A97" s="63" t="s">
        <v>81</v>
      </c>
      <c r="B97" s="62"/>
      <c r="C97" s="62"/>
      <c r="D97" s="60">
        <v>0</v>
      </c>
      <c r="E97" s="59"/>
    </row>
    <row r="98" spans="1:5" ht="20.149999999999999" customHeight="1">
      <c r="A98" s="61" t="s">
        <v>98</v>
      </c>
      <c r="B98" s="62"/>
      <c r="C98" s="62"/>
      <c r="D98" s="60">
        <v>0</v>
      </c>
      <c r="E98" s="59"/>
    </row>
    <row r="99" spans="1:5" ht="20.149999999999999" customHeight="1">
      <c r="A99" s="61" t="s">
        <v>99</v>
      </c>
      <c r="B99" s="62"/>
      <c r="C99" s="62"/>
      <c r="D99" s="60">
        <v>0</v>
      </c>
      <c r="E99" s="59"/>
    </row>
    <row r="100" spans="1:5" ht="20.149999999999999" customHeight="1">
      <c r="A100" s="61" t="s">
        <v>100</v>
      </c>
      <c r="B100" s="62"/>
      <c r="C100" s="62"/>
      <c r="D100" s="60">
        <v>0</v>
      </c>
      <c r="E100" s="59"/>
    </row>
    <row r="101" spans="1:5" ht="20.149999999999999" customHeight="1">
      <c r="A101" s="63" t="s">
        <v>101</v>
      </c>
      <c r="B101" s="62"/>
      <c r="C101" s="62"/>
      <c r="D101" s="60">
        <v>0</v>
      </c>
      <c r="E101" s="59"/>
    </row>
    <row r="102" spans="1:5" ht="20.149999999999999" customHeight="1">
      <c r="A102" s="63" t="s">
        <v>49</v>
      </c>
      <c r="B102" s="62"/>
      <c r="C102" s="62"/>
      <c r="D102" s="60">
        <v>0</v>
      </c>
      <c r="E102" s="59"/>
    </row>
    <row r="103" spans="1:5" ht="20.149999999999999" customHeight="1">
      <c r="A103" s="63" t="s">
        <v>102</v>
      </c>
      <c r="B103" s="62"/>
      <c r="C103" s="62"/>
      <c r="D103" s="60">
        <v>0</v>
      </c>
      <c r="E103" s="59"/>
    </row>
    <row r="104" spans="1:5" ht="20.149999999999999" customHeight="1">
      <c r="A104" s="63" t="s">
        <v>103</v>
      </c>
      <c r="B104" s="60">
        <f>SUM(B105:B113)</f>
        <v>99</v>
      </c>
      <c r="C104" s="60">
        <f>SUM(C105:C113)</f>
        <v>104</v>
      </c>
      <c r="D104" s="60">
        <f>SUM(D105:D113)</f>
        <v>93</v>
      </c>
      <c r="E104" s="59"/>
    </row>
    <row r="105" spans="1:5" ht="20.149999999999999" customHeight="1">
      <c r="A105" s="61" t="s">
        <v>40</v>
      </c>
      <c r="B105" s="62">
        <v>99</v>
      </c>
      <c r="C105" s="62">
        <v>104</v>
      </c>
      <c r="D105" s="60">
        <v>75</v>
      </c>
      <c r="E105" s="59"/>
    </row>
    <row r="106" spans="1:5" ht="20.149999999999999" customHeight="1">
      <c r="A106" s="61" t="s">
        <v>41</v>
      </c>
      <c r="B106" s="62"/>
      <c r="C106" s="62"/>
      <c r="D106" s="60">
        <v>10</v>
      </c>
      <c r="E106" s="59"/>
    </row>
    <row r="107" spans="1:5" ht="20.149999999999999" customHeight="1">
      <c r="A107" s="61" t="s">
        <v>42</v>
      </c>
      <c r="B107" s="62"/>
      <c r="C107" s="62"/>
      <c r="D107" s="60">
        <v>0</v>
      </c>
      <c r="E107" s="59"/>
    </row>
    <row r="108" spans="1:5" ht="20.149999999999999" customHeight="1">
      <c r="A108" s="63" t="s">
        <v>104</v>
      </c>
      <c r="B108" s="62"/>
      <c r="C108" s="62"/>
      <c r="D108" s="60">
        <v>0</v>
      </c>
      <c r="E108" s="59"/>
    </row>
    <row r="109" spans="1:5" ht="20.149999999999999" customHeight="1">
      <c r="A109" s="63" t="s">
        <v>105</v>
      </c>
      <c r="B109" s="62"/>
      <c r="C109" s="62"/>
      <c r="D109" s="60">
        <v>0</v>
      </c>
      <c r="E109" s="59"/>
    </row>
    <row r="110" spans="1:5" ht="20.149999999999999" customHeight="1">
      <c r="A110" s="63" t="s">
        <v>106</v>
      </c>
      <c r="B110" s="62"/>
      <c r="C110" s="62"/>
      <c r="D110" s="60">
        <v>0</v>
      </c>
      <c r="E110" s="59"/>
    </row>
    <row r="111" spans="1:5" ht="20.149999999999999" customHeight="1">
      <c r="A111" s="61" t="s">
        <v>107</v>
      </c>
      <c r="B111" s="62"/>
      <c r="C111" s="62"/>
      <c r="D111" s="60">
        <v>0</v>
      </c>
      <c r="E111" s="59"/>
    </row>
    <row r="112" spans="1:5" ht="20.149999999999999" customHeight="1">
      <c r="A112" s="61" t="s">
        <v>49</v>
      </c>
      <c r="B112" s="62"/>
      <c r="C112" s="62"/>
      <c r="D112" s="60">
        <v>8</v>
      </c>
      <c r="E112" s="59"/>
    </row>
    <row r="113" spans="1:5" ht="20.149999999999999" customHeight="1">
      <c r="A113" s="61" t="s">
        <v>108</v>
      </c>
      <c r="B113" s="62"/>
      <c r="C113" s="62"/>
      <c r="D113" s="60">
        <v>0</v>
      </c>
      <c r="E113" s="59"/>
    </row>
    <row r="114" spans="1:5" ht="20.149999999999999" customHeight="1">
      <c r="A114" s="63" t="s">
        <v>109</v>
      </c>
      <c r="B114" s="60">
        <f>SUM(B115:B122)</f>
        <v>1066</v>
      </c>
      <c r="C114" s="60">
        <f>SUM(C115:C122)</f>
        <v>1527</v>
      </c>
      <c r="D114" s="60">
        <f>SUM(D115:D122)</f>
        <v>1451</v>
      </c>
      <c r="E114" s="59"/>
    </row>
    <row r="115" spans="1:5" ht="20.149999999999999" customHeight="1">
      <c r="A115" s="63" t="s">
        <v>40</v>
      </c>
      <c r="B115" s="62">
        <v>1066</v>
      </c>
      <c r="C115" s="62">
        <v>1527</v>
      </c>
      <c r="D115" s="60">
        <v>1116</v>
      </c>
      <c r="E115" s="59"/>
    </row>
    <row r="116" spans="1:5" ht="20.149999999999999" customHeight="1">
      <c r="A116" s="63" t="s">
        <v>41</v>
      </c>
      <c r="B116" s="62"/>
      <c r="C116" s="62"/>
      <c r="D116" s="60">
        <v>295</v>
      </c>
      <c r="E116" s="59"/>
    </row>
    <row r="117" spans="1:5" ht="20.149999999999999" customHeight="1">
      <c r="A117" s="63" t="s">
        <v>42</v>
      </c>
      <c r="B117" s="62"/>
      <c r="C117" s="62"/>
      <c r="D117" s="60">
        <v>0</v>
      </c>
      <c r="E117" s="59"/>
    </row>
    <row r="118" spans="1:5" ht="20.149999999999999" customHeight="1">
      <c r="A118" s="59" t="s">
        <v>110</v>
      </c>
      <c r="B118" s="62"/>
      <c r="C118" s="62"/>
      <c r="D118" s="60">
        <v>0</v>
      </c>
      <c r="E118" s="59"/>
    </row>
    <row r="119" spans="1:5" ht="20.149999999999999" customHeight="1">
      <c r="A119" s="61" t="s">
        <v>111</v>
      </c>
      <c r="B119" s="62"/>
      <c r="C119" s="62"/>
      <c r="D119" s="60">
        <v>16</v>
      </c>
      <c r="E119" s="59"/>
    </row>
    <row r="120" spans="1:5" ht="20.149999999999999" customHeight="1">
      <c r="A120" s="61" t="s">
        <v>112</v>
      </c>
      <c r="B120" s="62"/>
      <c r="C120" s="62"/>
      <c r="D120" s="60">
        <v>0</v>
      </c>
      <c r="E120" s="59"/>
    </row>
    <row r="121" spans="1:5" ht="20.149999999999999" customHeight="1">
      <c r="A121" s="61" t="s">
        <v>49</v>
      </c>
      <c r="B121" s="62"/>
      <c r="C121" s="62"/>
      <c r="D121" s="60">
        <v>24</v>
      </c>
      <c r="E121" s="59"/>
    </row>
    <row r="122" spans="1:5" ht="20.149999999999999" customHeight="1">
      <c r="A122" s="63" t="s">
        <v>113</v>
      </c>
      <c r="B122" s="62"/>
      <c r="C122" s="62"/>
      <c r="D122" s="60">
        <v>0</v>
      </c>
      <c r="E122" s="59"/>
    </row>
    <row r="123" spans="1:5" ht="20.149999999999999" customHeight="1">
      <c r="A123" s="63" t="s">
        <v>114</v>
      </c>
      <c r="B123" s="60">
        <f>SUM(B124:B133)</f>
        <v>235</v>
      </c>
      <c r="C123" s="60">
        <f>SUM(C124:C133)</f>
        <v>235</v>
      </c>
      <c r="D123" s="60">
        <f>SUM(D124:D133)</f>
        <v>206</v>
      </c>
      <c r="E123" s="59"/>
    </row>
    <row r="124" spans="1:5" ht="20.149999999999999" customHeight="1">
      <c r="A124" s="63" t="s">
        <v>40</v>
      </c>
      <c r="B124" s="62">
        <v>216</v>
      </c>
      <c r="C124" s="62">
        <v>216</v>
      </c>
      <c r="D124" s="60">
        <v>102</v>
      </c>
      <c r="E124" s="59"/>
    </row>
    <row r="125" spans="1:5" ht="20.149999999999999" customHeight="1">
      <c r="A125" s="61" t="s">
        <v>41</v>
      </c>
      <c r="B125" s="62">
        <v>19</v>
      </c>
      <c r="C125" s="62">
        <v>19</v>
      </c>
      <c r="D125" s="60">
        <v>4</v>
      </c>
      <c r="E125" s="59"/>
    </row>
    <row r="126" spans="1:5" ht="20.149999999999999" customHeight="1">
      <c r="A126" s="61" t="s">
        <v>42</v>
      </c>
      <c r="B126" s="62"/>
      <c r="C126" s="62"/>
      <c r="D126" s="60">
        <v>0</v>
      </c>
      <c r="E126" s="59"/>
    </row>
    <row r="127" spans="1:5" ht="20.149999999999999" customHeight="1">
      <c r="A127" s="59" t="s">
        <v>115</v>
      </c>
      <c r="B127" s="62"/>
      <c r="C127" s="62"/>
      <c r="D127" s="60">
        <v>0</v>
      </c>
      <c r="E127" s="59"/>
    </row>
    <row r="128" spans="1:5" ht="20.149999999999999" customHeight="1">
      <c r="A128" s="61" t="s">
        <v>116</v>
      </c>
      <c r="B128" s="62"/>
      <c r="C128" s="62"/>
      <c r="D128" s="60">
        <v>0</v>
      </c>
      <c r="E128" s="59"/>
    </row>
    <row r="129" spans="1:5" ht="20.149999999999999" customHeight="1">
      <c r="A129" s="61" t="s">
        <v>117</v>
      </c>
      <c r="B129" s="62"/>
      <c r="C129" s="62"/>
      <c r="D129" s="60">
        <v>0</v>
      </c>
      <c r="E129" s="59"/>
    </row>
    <row r="130" spans="1:5" ht="20.149999999999999" customHeight="1">
      <c r="A130" s="61" t="s">
        <v>118</v>
      </c>
      <c r="B130" s="62"/>
      <c r="C130" s="62"/>
      <c r="D130" s="60">
        <v>0</v>
      </c>
      <c r="E130" s="59"/>
    </row>
    <row r="131" spans="1:5" ht="20.149999999999999" customHeight="1">
      <c r="A131" s="63" t="s">
        <v>119</v>
      </c>
      <c r="B131" s="62"/>
      <c r="C131" s="62"/>
      <c r="D131" s="60">
        <v>0</v>
      </c>
      <c r="E131" s="59"/>
    </row>
    <row r="132" spans="1:5" ht="20.149999999999999" customHeight="1">
      <c r="A132" s="63" t="s">
        <v>49</v>
      </c>
      <c r="B132" s="62"/>
      <c r="C132" s="62"/>
      <c r="D132" s="60">
        <v>33</v>
      </c>
      <c r="E132" s="59"/>
    </row>
    <row r="133" spans="1:5" ht="20.149999999999999" customHeight="1">
      <c r="A133" s="63" t="s">
        <v>120</v>
      </c>
      <c r="B133" s="62"/>
      <c r="C133" s="62"/>
      <c r="D133" s="60">
        <v>67</v>
      </c>
      <c r="E133" s="59"/>
    </row>
    <row r="134" spans="1:5" ht="20.149999999999999" customHeight="1">
      <c r="A134" s="61" t="s">
        <v>121</v>
      </c>
      <c r="B134" s="60">
        <f>SUM(B135:B147)</f>
        <v>0</v>
      </c>
      <c r="C134" s="60">
        <f>SUM(C135:C147)</f>
        <v>0</v>
      </c>
      <c r="D134" s="60">
        <f>SUM(D135:D147)</f>
        <v>0</v>
      </c>
      <c r="E134" s="59"/>
    </row>
    <row r="135" spans="1:5" ht="20.149999999999999" customHeight="1">
      <c r="A135" s="61" t="s">
        <v>40</v>
      </c>
      <c r="B135" s="62"/>
      <c r="C135" s="62"/>
      <c r="D135" s="60">
        <v>0</v>
      </c>
      <c r="E135" s="59"/>
    </row>
    <row r="136" spans="1:5" ht="20.149999999999999" customHeight="1">
      <c r="A136" s="61" t="s">
        <v>41</v>
      </c>
      <c r="B136" s="62"/>
      <c r="C136" s="62"/>
      <c r="D136" s="60">
        <v>0</v>
      </c>
      <c r="E136" s="59"/>
    </row>
    <row r="137" spans="1:5" ht="20.149999999999999" customHeight="1">
      <c r="A137" s="63" t="s">
        <v>42</v>
      </c>
      <c r="B137" s="62"/>
      <c r="C137" s="62"/>
      <c r="D137" s="60">
        <v>0</v>
      </c>
      <c r="E137" s="59"/>
    </row>
    <row r="138" spans="1:5" ht="20.149999999999999" customHeight="1">
      <c r="A138" s="63" t="s">
        <v>122</v>
      </c>
      <c r="B138" s="62"/>
      <c r="C138" s="62"/>
      <c r="D138" s="60">
        <v>0</v>
      </c>
      <c r="E138" s="59"/>
    </row>
    <row r="139" spans="1:5" ht="20.149999999999999" customHeight="1">
      <c r="A139" s="63" t="s">
        <v>123</v>
      </c>
      <c r="B139" s="62"/>
      <c r="C139" s="62"/>
      <c r="D139" s="60">
        <v>0</v>
      </c>
      <c r="E139" s="59"/>
    </row>
    <row r="140" spans="1:5" ht="20.149999999999999" customHeight="1">
      <c r="A140" s="59" t="s">
        <v>124</v>
      </c>
      <c r="B140" s="62"/>
      <c r="C140" s="62"/>
      <c r="D140" s="60">
        <v>0</v>
      </c>
      <c r="E140" s="59"/>
    </row>
    <row r="141" spans="1:5" ht="20.149999999999999" customHeight="1">
      <c r="A141" s="61" t="s">
        <v>125</v>
      </c>
      <c r="B141" s="62"/>
      <c r="C141" s="62"/>
      <c r="D141" s="60">
        <v>0</v>
      </c>
      <c r="E141" s="59"/>
    </row>
    <row r="142" spans="1:5" ht="20.149999999999999" customHeight="1">
      <c r="A142" s="61" t="s">
        <v>126</v>
      </c>
      <c r="B142" s="62"/>
      <c r="C142" s="62"/>
      <c r="D142" s="60">
        <v>0</v>
      </c>
      <c r="E142" s="59"/>
    </row>
    <row r="143" spans="1:5" ht="20.149999999999999" customHeight="1">
      <c r="A143" s="61" t="s">
        <v>127</v>
      </c>
      <c r="B143" s="62"/>
      <c r="C143" s="62"/>
      <c r="D143" s="60">
        <v>0</v>
      </c>
      <c r="E143" s="59"/>
    </row>
    <row r="144" spans="1:5" ht="20.149999999999999" customHeight="1">
      <c r="A144" s="63" t="s">
        <v>128</v>
      </c>
      <c r="B144" s="62"/>
      <c r="C144" s="62"/>
      <c r="D144" s="60">
        <v>0</v>
      </c>
      <c r="E144" s="59"/>
    </row>
    <row r="145" spans="1:5" ht="20.149999999999999" customHeight="1">
      <c r="A145" s="63" t="s">
        <v>129</v>
      </c>
      <c r="B145" s="62"/>
      <c r="C145" s="62"/>
      <c r="D145" s="60">
        <v>0</v>
      </c>
      <c r="E145" s="59"/>
    </row>
    <row r="146" spans="1:5" ht="20.149999999999999" customHeight="1">
      <c r="A146" s="63" t="s">
        <v>49</v>
      </c>
      <c r="B146" s="62"/>
      <c r="C146" s="62"/>
      <c r="D146" s="60">
        <v>0</v>
      </c>
      <c r="E146" s="59"/>
    </row>
    <row r="147" spans="1:5" ht="20.149999999999999" customHeight="1">
      <c r="A147" s="61" t="s">
        <v>130</v>
      </c>
      <c r="B147" s="62"/>
      <c r="C147" s="62"/>
      <c r="D147" s="60">
        <v>0</v>
      </c>
      <c r="E147" s="59"/>
    </row>
    <row r="148" spans="1:5" ht="20.149999999999999" customHeight="1">
      <c r="A148" s="61" t="s">
        <v>131</v>
      </c>
      <c r="B148" s="60">
        <f>SUM(B149:B154)</f>
        <v>0</v>
      </c>
      <c r="C148" s="60">
        <f>SUM(C149:C154)</f>
        <v>0</v>
      </c>
      <c r="D148" s="60">
        <f>SUM(D149:D154)</f>
        <v>12</v>
      </c>
      <c r="E148" s="59"/>
    </row>
    <row r="149" spans="1:5" ht="20.149999999999999" customHeight="1">
      <c r="A149" s="61" t="s">
        <v>40</v>
      </c>
      <c r="B149" s="62"/>
      <c r="C149" s="62"/>
      <c r="D149" s="60">
        <v>0</v>
      </c>
      <c r="E149" s="59"/>
    </row>
    <row r="150" spans="1:5" ht="20.149999999999999" customHeight="1">
      <c r="A150" s="63" t="s">
        <v>41</v>
      </c>
      <c r="B150" s="62"/>
      <c r="C150" s="62"/>
      <c r="D150" s="60">
        <v>0</v>
      </c>
      <c r="E150" s="59"/>
    </row>
    <row r="151" spans="1:5" ht="20.149999999999999" customHeight="1">
      <c r="A151" s="63" t="s">
        <v>42</v>
      </c>
      <c r="B151" s="62"/>
      <c r="C151" s="62"/>
      <c r="D151" s="60">
        <v>0</v>
      </c>
      <c r="E151" s="59"/>
    </row>
    <row r="152" spans="1:5" ht="20.149999999999999" customHeight="1">
      <c r="A152" s="63" t="s">
        <v>132</v>
      </c>
      <c r="B152" s="62"/>
      <c r="C152" s="62"/>
      <c r="D152" s="60">
        <v>0</v>
      </c>
      <c r="E152" s="59"/>
    </row>
    <row r="153" spans="1:5" ht="20.149999999999999" customHeight="1">
      <c r="A153" s="59" t="s">
        <v>49</v>
      </c>
      <c r="B153" s="62"/>
      <c r="C153" s="62"/>
      <c r="D153" s="60">
        <v>12</v>
      </c>
      <c r="E153" s="59"/>
    </row>
    <row r="154" spans="1:5" ht="20.149999999999999" customHeight="1">
      <c r="A154" s="61" t="s">
        <v>133</v>
      </c>
      <c r="B154" s="62"/>
      <c r="C154" s="62"/>
      <c r="D154" s="60">
        <v>0</v>
      </c>
      <c r="E154" s="59"/>
    </row>
    <row r="155" spans="1:5" ht="20.149999999999999" customHeight="1">
      <c r="A155" s="61" t="s">
        <v>134</v>
      </c>
      <c r="B155" s="60">
        <f>SUM(B156:B162)</f>
        <v>0</v>
      </c>
      <c r="C155" s="60">
        <f>SUM(C156:C162)</f>
        <v>0</v>
      </c>
      <c r="D155" s="60">
        <f>SUM(D156:D162)</f>
        <v>0</v>
      </c>
      <c r="E155" s="59"/>
    </row>
    <row r="156" spans="1:5" ht="20.149999999999999" customHeight="1">
      <c r="A156" s="61" t="s">
        <v>40</v>
      </c>
      <c r="B156" s="62"/>
      <c r="C156" s="62"/>
      <c r="D156" s="60">
        <v>0</v>
      </c>
      <c r="E156" s="59"/>
    </row>
    <row r="157" spans="1:5" ht="20.149999999999999" customHeight="1">
      <c r="A157" s="63" t="s">
        <v>41</v>
      </c>
      <c r="B157" s="62"/>
      <c r="C157" s="62"/>
      <c r="D157" s="60">
        <v>0</v>
      </c>
      <c r="E157" s="59"/>
    </row>
    <row r="158" spans="1:5" ht="20.149999999999999" customHeight="1">
      <c r="A158" s="63" t="s">
        <v>42</v>
      </c>
      <c r="B158" s="62"/>
      <c r="C158" s="62"/>
      <c r="D158" s="60">
        <v>0</v>
      </c>
      <c r="E158" s="59"/>
    </row>
    <row r="159" spans="1:5" ht="20.149999999999999" customHeight="1">
      <c r="A159" s="63" t="s">
        <v>135</v>
      </c>
      <c r="B159" s="62"/>
      <c r="C159" s="62"/>
      <c r="D159" s="60">
        <v>0</v>
      </c>
      <c r="E159" s="59"/>
    </row>
    <row r="160" spans="1:5" ht="20.149999999999999" customHeight="1">
      <c r="A160" s="61" t="s">
        <v>136</v>
      </c>
      <c r="B160" s="62"/>
      <c r="C160" s="62"/>
      <c r="D160" s="60">
        <v>0</v>
      </c>
      <c r="E160" s="59"/>
    </row>
    <row r="161" spans="1:5" ht="20.149999999999999" customHeight="1">
      <c r="A161" s="61" t="s">
        <v>49</v>
      </c>
      <c r="B161" s="62"/>
      <c r="C161" s="62"/>
      <c r="D161" s="60">
        <v>0</v>
      </c>
      <c r="E161" s="59"/>
    </row>
    <row r="162" spans="1:5" ht="20.149999999999999" customHeight="1">
      <c r="A162" s="61" t="s">
        <v>137</v>
      </c>
      <c r="B162" s="62"/>
      <c r="C162" s="62"/>
      <c r="D162" s="60">
        <v>0</v>
      </c>
      <c r="E162" s="59"/>
    </row>
    <row r="163" spans="1:5" ht="20.149999999999999" customHeight="1">
      <c r="A163" s="63" t="s">
        <v>138</v>
      </c>
      <c r="B163" s="60">
        <f>SUM(B164:B168)</f>
        <v>164</v>
      </c>
      <c r="C163" s="60">
        <f>SUM(C164:C168)</f>
        <v>167</v>
      </c>
      <c r="D163" s="60">
        <f>SUM(D164:D168)</f>
        <v>165</v>
      </c>
      <c r="E163" s="59"/>
    </row>
    <row r="164" spans="1:5" ht="20.149999999999999" customHeight="1">
      <c r="A164" s="63" t="s">
        <v>40</v>
      </c>
      <c r="B164" s="62">
        <v>164</v>
      </c>
      <c r="C164" s="62">
        <v>167</v>
      </c>
      <c r="D164" s="60">
        <v>33</v>
      </c>
      <c r="E164" s="59"/>
    </row>
    <row r="165" spans="1:5" ht="20.25" customHeight="1">
      <c r="A165" s="63" t="s">
        <v>41</v>
      </c>
      <c r="B165" s="62"/>
      <c r="C165" s="62"/>
      <c r="D165" s="60">
        <v>132</v>
      </c>
      <c r="E165" s="59"/>
    </row>
    <row r="166" spans="1:5" ht="20.149999999999999" customHeight="1">
      <c r="A166" s="63" t="s">
        <v>42</v>
      </c>
      <c r="B166" s="62"/>
      <c r="C166" s="62"/>
      <c r="D166" s="60">
        <v>0</v>
      </c>
      <c r="E166" s="59"/>
    </row>
    <row r="167" spans="1:5" ht="20.149999999999999" customHeight="1">
      <c r="A167" s="61" t="s">
        <v>139</v>
      </c>
      <c r="B167" s="62"/>
      <c r="C167" s="62"/>
      <c r="D167" s="60">
        <v>0</v>
      </c>
      <c r="E167" s="59"/>
    </row>
    <row r="168" spans="1:5" ht="20.149999999999999" customHeight="1">
      <c r="A168" s="61" t="s">
        <v>140</v>
      </c>
      <c r="B168" s="62"/>
      <c r="C168" s="62"/>
      <c r="D168" s="60">
        <v>0</v>
      </c>
      <c r="E168" s="59"/>
    </row>
    <row r="169" spans="1:5" ht="20.149999999999999" customHeight="1">
      <c r="A169" s="61" t="s">
        <v>141</v>
      </c>
      <c r="B169" s="60">
        <f>SUM(B170:B175)</f>
        <v>51</v>
      </c>
      <c r="C169" s="60">
        <f>SUM(C170:C175)</f>
        <v>65</v>
      </c>
      <c r="D169" s="60">
        <f>SUM(D170:D175)</f>
        <v>60</v>
      </c>
      <c r="E169" s="59"/>
    </row>
    <row r="170" spans="1:5" ht="20.149999999999999" customHeight="1">
      <c r="A170" s="63" t="s">
        <v>40</v>
      </c>
      <c r="B170" s="62">
        <v>51</v>
      </c>
      <c r="C170" s="62">
        <v>65</v>
      </c>
      <c r="D170" s="60">
        <v>50</v>
      </c>
      <c r="E170" s="59"/>
    </row>
    <row r="171" spans="1:5" ht="20.149999999999999" customHeight="1">
      <c r="A171" s="63" t="s">
        <v>41</v>
      </c>
      <c r="B171" s="62"/>
      <c r="C171" s="62"/>
      <c r="D171" s="60">
        <v>10</v>
      </c>
      <c r="E171" s="59"/>
    </row>
    <row r="172" spans="1:5" ht="20.149999999999999" customHeight="1">
      <c r="A172" s="63" t="s">
        <v>42</v>
      </c>
      <c r="B172" s="62"/>
      <c r="C172" s="62"/>
      <c r="D172" s="60">
        <v>0</v>
      </c>
      <c r="E172" s="59"/>
    </row>
    <row r="173" spans="1:5" ht="20.149999999999999" customHeight="1">
      <c r="A173" s="61" t="s">
        <v>54</v>
      </c>
      <c r="B173" s="62"/>
      <c r="C173" s="62"/>
      <c r="D173" s="60">
        <v>0</v>
      </c>
      <c r="E173" s="59"/>
    </row>
    <row r="174" spans="1:5" ht="20.149999999999999" customHeight="1">
      <c r="A174" s="61" t="s">
        <v>49</v>
      </c>
      <c r="B174" s="62"/>
      <c r="C174" s="62"/>
      <c r="D174" s="60">
        <v>0</v>
      </c>
      <c r="E174" s="59"/>
    </row>
    <row r="175" spans="1:5" s="53" customFormat="1" ht="20.149999999999999" customHeight="1">
      <c r="A175" s="61" t="s">
        <v>142</v>
      </c>
      <c r="B175" s="62"/>
      <c r="C175" s="62"/>
      <c r="D175" s="60">
        <v>0</v>
      </c>
      <c r="E175" s="59"/>
    </row>
    <row r="176" spans="1:5" ht="20.149999999999999" customHeight="1">
      <c r="A176" s="63" t="s">
        <v>143</v>
      </c>
      <c r="B176" s="60">
        <f>SUM(B177:B182)</f>
        <v>186</v>
      </c>
      <c r="C176" s="60">
        <f>SUM(C177:C182)</f>
        <v>239</v>
      </c>
      <c r="D176" s="60">
        <f>SUM(D177:D182)</f>
        <v>212</v>
      </c>
      <c r="E176" s="59"/>
    </row>
    <row r="177" spans="1:5" ht="20.149999999999999" customHeight="1">
      <c r="A177" s="63" t="s">
        <v>40</v>
      </c>
      <c r="B177" s="62">
        <v>65</v>
      </c>
      <c r="C177" s="62">
        <v>98</v>
      </c>
      <c r="D177" s="60">
        <v>131</v>
      </c>
      <c r="E177" s="59"/>
    </row>
    <row r="178" spans="1:5" ht="20.149999999999999" customHeight="1">
      <c r="A178" s="63" t="s">
        <v>41</v>
      </c>
      <c r="B178" s="62">
        <v>23</v>
      </c>
      <c r="C178" s="62">
        <v>23</v>
      </c>
      <c r="D178" s="60">
        <v>47</v>
      </c>
      <c r="E178" s="59"/>
    </row>
    <row r="179" spans="1:5" ht="20.149999999999999" customHeight="1">
      <c r="A179" s="59" t="s">
        <v>42</v>
      </c>
      <c r="B179" s="62"/>
      <c r="C179" s="62"/>
      <c r="D179" s="60">
        <v>0</v>
      </c>
      <c r="E179" s="59"/>
    </row>
    <row r="180" spans="1:5" ht="20.149999999999999" customHeight="1">
      <c r="A180" s="61" t="s">
        <v>144</v>
      </c>
      <c r="B180" s="62">
        <v>98</v>
      </c>
      <c r="C180" s="62">
        <v>118</v>
      </c>
      <c r="D180" s="60">
        <v>0</v>
      </c>
      <c r="E180" s="59"/>
    </row>
    <row r="181" spans="1:5" ht="20.149999999999999" customHeight="1">
      <c r="A181" s="61" t="s">
        <v>49</v>
      </c>
      <c r="B181" s="62"/>
      <c r="C181" s="58"/>
      <c r="D181" s="60">
        <v>14</v>
      </c>
      <c r="E181" s="59"/>
    </row>
    <row r="182" spans="1:5" ht="20.25" customHeight="1">
      <c r="A182" s="61" t="s">
        <v>145</v>
      </c>
      <c r="B182" s="62"/>
      <c r="C182" s="62"/>
      <c r="D182" s="60">
        <v>20</v>
      </c>
      <c r="E182" s="59"/>
    </row>
    <row r="183" spans="1:5" ht="20.149999999999999" customHeight="1">
      <c r="A183" s="63" t="s">
        <v>146</v>
      </c>
      <c r="B183" s="60">
        <f>SUM(B184:B189)</f>
        <v>817</v>
      </c>
      <c r="C183" s="60">
        <f>SUM(C184:C189)</f>
        <v>831</v>
      </c>
      <c r="D183" s="60">
        <f>SUM(D184:D189)</f>
        <v>747</v>
      </c>
      <c r="E183" s="59"/>
    </row>
    <row r="184" spans="1:5" ht="20.149999999999999" customHeight="1">
      <c r="A184" s="63" t="s">
        <v>40</v>
      </c>
      <c r="B184" s="62">
        <v>709</v>
      </c>
      <c r="C184" s="62">
        <v>723</v>
      </c>
      <c r="D184" s="60">
        <v>368</v>
      </c>
      <c r="E184" s="59"/>
    </row>
    <row r="185" spans="1:5" ht="20.149999999999999" customHeight="1">
      <c r="A185" s="63" t="s">
        <v>41</v>
      </c>
      <c r="B185" s="62">
        <v>108</v>
      </c>
      <c r="C185" s="62">
        <v>108</v>
      </c>
      <c r="D185" s="60">
        <v>238</v>
      </c>
      <c r="E185" s="59"/>
    </row>
    <row r="186" spans="1:5" ht="20.149999999999999" customHeight="1">
      <c r="A186" s="61" t="s">
        <v>42</v>
      </c>
      <c r="B186" s="62"/>
      <c r="C186" s="62"/>
      <c r="D186" s="60">
        <v>0</v>
      </c>
      <c r="E186" s="59"/>
    </row>
    <row r="187" spans="1:5" ht="20.149999999999999" customHeight="1">
      <c r="A187" s="61" t="s">
        <v>147</v>
      </c>
      <c r="B187" s="62"/>
      <c r="C187" s="62"/>
      <c r="D187" s="60">
        <v>75</v>
      </c>
      <c r="E187" s="59"/>
    </row>
    <row r="188" spans="1:5" ht="20.149999999999999" customHeight="1">
      <c r="A188" s="61" t="s">
        <v>49</v>
      </c>
      <c r="B188" s="62"/>
      <c r="C188" s="62"/>
      <c r="D188" s="60">
        <v>12</v>
      </c>
      <c r="E188" s="59"/>
    </row>
    <row r="189" spans="1:5" ht="20.149999999999999" customHeight="1">
      <c r="A189" s="63" t="s">
        <v>148</v>
      </c>
      <c r="B189" s="62"/>
      <c r="C189" s="62"/>
      <c r="D189" s="60">
        <v>54</v>
      </c>
      <c r="E189" s="59"/>
    </row>
    <row r="190" spans="1:5" ht="20.149999999999999" customHeight="1">
      <c r="A190" s="63" t="s">
        <v>149</v>
      </c>
      <c r="B190" s="60">
        <f>SUM(B191:B196)</f>
        <v>908</v>
      </c>
      <c r="C190" s="60">
        <f>SUM(C191:C196)</f>
        <v>947</v>
      </c>
      <c r="D190" s="60">
        <f>SUM(D191:D196)</f>
        <v>860</v>
      </c>
      <c r="E190" s="59"/>
    </row>
    <row r="191" spans="1:5" ht="20.149999999999999" customHeight="1">
      <c r="A191" s="63" t="s">
        <v>40</v>
      </c>
      <c r="B191" s="62">
        <v>159</v>
      </c>
      <c r="C191" s="62">
        <v>198</v>
      </c>
      <c r="D191" s="60">
        <v>174</v>
      </c>
      <c r="E191" s="59"/>
    </row>
    <row r="192" spans="1:5" ht="20.149999999999999" customHeight="1">
      <c r="A192" s="59" t="s">
        <v>41</v>
      </c>
      <c r="B192" s="62">
        <v>140</v>
      </c>
      <c r="C192" s="62">
        <v>140</v>
      </c>
      <c r="D192" s="60">
        <v>45</v>
      </c>
      <c r="E192" s="59"/>
    </row>
    <row r="193" spans="1:5" ht="20.149999999999999" customHeight="1">
      <c r="A193" s="61" t="s">
        <v>42</v>
      </c>
      <c r="B193" s="62"/>
      <c r="C193" s="62"/>
      <c r="D193" s="60">
        <v>0</v>
      </c>
      <c r="E193" s="59"/>
    </row>
    <row r="194" spans="1:5" ht="20.149999999999999" customHeight="1">
      <c r="A194" s="61" t="s">
        <v>150</v>
      </c>
      <c r="B194" s="62"/>
      <c r="C194" s="62"/>
      <c r="D194" s="60">
        <v>4</v>
      </c>
      <c r="E194" s="59"/>
    </row>
    <row r="195" spans="1:5" ht="20.149999999999999" customHeight="1">
      <c r="A195" s="61" t="s">
        <v>49</v>
      </c>
      <c r="B195" s="62"/>
      <c r="C195" s="62"/>
      <c r="D195" s="60">
        <v>12</v>
      </c>
      <c r="E195" s="59"/>
    </row>
    <row r="196" spans="1:5" ht="20.149999999999999" customHeight="1">
      <c r="A196" s="63" t="s">
        <v>151</v>
      </c>
      <c r="B196" s="62">
        <v>609</v>
      </c>
      <c r="C196" s="62">
        <v>609</v>
      </c>
      <c r="D196" s="60">
        <v>625</v>
      </c>
      <c r="E196" s="59"/>
    </row>
    <row r="197" spans="1:5" ht="20.149999999999999" customHeight="1">
      <c r="A197" s="63" t="s">
        <v>152</v>
      </c>
      <c r="B197" s="60">
        <f>SUM(B198:B202)</f>
        <v>156</v>
      </c>
      <c r="C197" s="60">
        <f>SUM(C198:C202)</f>
        <v>188</v>
      </c>
      <c r="D197" s="60">
        <f>SUM(D198:D202)</f>
        <v>185</v>
      </c>
      <c r="E197" s="59"/>
    </row>
    <row r="198" spans="1:5" ht="20.149999999999999" customHeight="1">
      <c r="A198" s="63" t="s">
        <v>40</v>
      </c>
      <c r="B198" s="62">
        <v>146</v>
      </c>
      <c r="C198" s="62">
        <v>178</v>
      </c>
      <c r="D198" s="60">
        <v>137</v>
      </c>
      <c r="E198" s="59"/>
    </row>
    <row r="199" spans="1:5" ht="20.149999999999999" customHeight="1">
      <c r="A199" s="61" t="s">
        <v>41</v>
      </c>
      <c r="B199" s="62">
        <v>10</v>
      </c>
      <c r="C199" s="62">
        <v>10</v>
      </c>
      <c r="D199" s="60">
        <v>41</v>
      </c>
      <c r="E199" s="59"/>
    </row>
    <row r="200" spans="1:5" ht="20.149999999999999" customHeight="1">
      <c r="A200" s="61" t="s">
        <v>42</v>
      </c>
      <c r="B200" s="62"/>
      <c r="C200" s="62"/>
      <c r="D200" s="60">
        <v>0</v>
      </c>
      <c r="E200" s="59"/>
    </row>
    <row r="201" spans="1:5" ht="20.149999999999999" customHeight="1">
      <c r="A201" s="61" t="s">
        <v>49</v>
      </c>
      <c r="B201" s="62"/>
      <c r="C201" s="62"/>
      <c r="D201" s="60">
        <v>0</v>
      </c>
      <c r="E201" s="59"/>
    </row>
    <row r="202" spans="1:5" ht="20.149999999999999" customHeight="1">
      <c r="A202" s="63" t="s">
        <v>153</v>
      </c>
      <c r="B202" s="62"/>
      <c r="C202" s="62"/>
      <c r="D202" s="60">
        <v>7</v>
      </c>
      <c r="E202" s="59"/>
    </row>
    <row r="203" spans="1:5" ht="20.149999999999999" customHeight="1">
      <c r="A203" s="63" t="s">
        <v>154</v>
      </c>
      <c r="B203" s="60">
        <f>SUM(B204:B210)</f>
        <v>124</v>
      </c>
      <c r="C203" s="60">
        <f>SUM(C204:C210)</f>
        <v>205</v>
      </c>
      <c r="D203" s="60">
        <f>SUM(D204:D210)</f>
        <v>200</v>
      </c>
      <c r="E203" s="59"/>
    </row>
    <row r="204" spans="1:5" ht="20.149999999999999" customHeight="1">
      <c r="A204" s="63" t="s">
        <v>40</v>
      </c>
      <c r="B204" s="62">
        <v>119</v>
      </c>
      <c r="C204" s="62">
        <v>200</v>
      </c>
      <c r="D204" s="60">
        <v>129</v>
      </c>
      <c r="E204" s="59"/>
    </row>
    <row r="205" spans="1:5" ht="20.149999999999999" customHeight="1">
      <c r="A205" s="59" t="s">
        <v>41</v>
      </c>
      <c r="B205" s="62"/>
      <c r="C205" s="62"/>
      <c r="D205" s="60">
        <v>71</v>
      </c>
      <c r="E205" s="59"/>
    </row>
    <row r="206" spans="1:5" ht="20.149999999999999" customHeight="1">
      <c r="A206" s="61" t="s">
        <v>42</v>
      </c>
      <c r="B206" s="62"/>
      <c r="C206" s="62"/>
      <c r="D206" s="60">
        <v>0</v>
      </c>
      <c r="E206" s="59"/>
    </row>
    <row r="207" spans="1:5" ht="20.149999999999999" customHeight="1">
      <c r="A207" s="61" t="s">
        <v>155</v>
      </c>
      <c r="B207" s="62">
        <v>5</v>
      </c>
      <c r="C207" s="62">
        <v>5</v>
      </c>
      <c r="D207" s="60">
        <v>0</v>
      </c>
      <c r="E207" s="59"/>
    </row>
    <row r="208" spans="1:5" ht="20.149999999999999" customHeight="1">
      <c r="A208" s="61" t="s">
        <v>156</v>
      </c>
      <c r="B208" s="62"/>
      <c r="C208" s="62"/>
      <c r="D208" s="60">
        <v>0</v>
      </c>
      <c r="E208" s="59"/>
    </row>
    <row r="209" spans="1:5" ht="20.149999999999999" customHeight="1">
      <c r="A209" s="63" t="s">
        <v>49</v>
      </c>
      <c r="B209" s="62"/>
      <c r="C209" s="62"/>
      <c r="D209" s="60">
        <v>0</v>
      </c>
      <c r="E209" s="59"/>
    </row>
    <row r="210" spans="1:5" ht="20.149999999999999" customHeight="1">
      <c r="A210" s="63" t="s">
        <v>157</v>
      </c>
      <c r="B210" s="62"/>
      <c r="C210" s="58"/>
      <c r="D210" s="60">
        <v>0</v>
      </c>
      <c r="E210" s="65"/>
    </row>
    <row r="211" spans="1:5" ht="20.149999999999999" customHeight="1">
      <c r="A211" s="63" t="s">
        <v>158</v>
      </c>
      <c r="B211" s="60">
        <f>SUM(B212:B216)</f>
        <v>0</v>
      </c>
      <c r="C211" s="60">
        <f>SUM(C212:C216)</f>
        <v>0</v>
      </c>
      <c r="D211" s="60">
        <f>SUM(D212:D216)</f>
        <v>0</v>
      </c>
      <c r="E211" s="65"/>
    </row>
    <row r="212" spans="1:5" ht="20.149999999999999" customHeight="1">
      <c r="A212" s="61" t="s">
        <v>40</v>
      </c>
      <c r="B212" s="62"/>
      <c r="C212" s="62"/>
      <c r="D212" s="60">
        <v>0</v>
      </c>
      <c r="E212" s="65"/>
    </row>
    <row r="213" spans="1:5" ht="20.149999999999999" customHeight="1">
      <c r="A213" s="61" t="s">
        <v>41</v>
      </c>
      <c r="B213" s="62"/>
      <c r="C213" s="62"/>
      <c r="D213" s="60">
        <v>0</v>
      </c>
      <c r="E213" s="59"/>
    </row>
    <row r="214" spans="1:5" ht="20.149999999999999" customHeight="1">
      <c r="A214" s="61" t="s">
        <v>42</v>
      </c>
      <c r="B214" s="62"/>
      <c r="C214" s="62"/>
      <c r="D214" s="60">
        <v>0</v>
      </c>
      <c r="E214" s="59"/>
    </row>
    <row r="215" spans="1:5" ht="20.149999999999999" customHeight="1">
      <c r="A215" s="63" t="s">
        <v>49</v>
      </c>
      <c r="B215" s="62"/>
      <c r="C215" s="62"/>
      <c r="D215" s="60">
        <v>0</v>
      </c>
      <c r="E215" s="59"/>
    </row>
    <row r="216" spans="1:5" ht="20.149999999999999" customHeight="1">
      <c r="A216" s="63" t="s">
        <v>159</v>
      </c>
      <c r="B216" s="62"/>
      <c r="C216" s="66"/>
      <c r="D216" s="60">
        <v>0</v>
      </c>
      <c r="E216" s="59"/>
    </row>
    <row r="217" spans="1:5" ht="20.149999999999999" customHeight="1">
      <c r="A217" s="63" t="s">
        <v>160</v>
      </c>
      <c r="B217" s="60">
        <f>SUM(B218:B222)</f>
        <v>555</v>
      </c>
      <c r="C217" s="60">
        <f>SUM(C218:C222)</f>
        <v>1253</v>
      </c>
      <c r="D217" s="60">
        <f>SUM(D218:D222)</f>
        <v>1179</v>
      </c>
      <c r="E217" s="59"/>
    </row>
    <row r="218" spans="1:5" ht="20.149999999999999" customHeight="1">
      <c r="A218" s="63" t="s">
        <v>40</v>
      </c>
      <c r="B218" s="62">
        <v>403</v>
      </c>
      <c r="C218" s="66">
        <v>188</v>
      </c>
      <c r="D218" s="60">
        <v>80</v>
      </c>
      <c r="E218" s="59"/>
    </row>
    <row r="219" spans="1:5" ht="20.149999999999999" customHeight="1">
      <c r="A219" s="61" t="s">
        <v>41</v>
      </c>
      <c r="B219" s="62"/>
      <c r="C219" s="66"/>
      <c r="D219" s="60">
        <v>37</v>
      </c>
      <c r="E219" s="59"/>
    </row>
    <row r="220" spans="1:5" ht="20.149999999999999" customHeight="1">
      <c r="A220" s="61" t="s">
        <v>42</v>
      </c>
      <c r="B220" s="62"/>
      <c r="C220" s="62"/>
      <c r="D220" s="60">
        <v>0</v>
      </c>
      <c r="E220" s="59"/>
    </row>
    <row r="221" spans="1:5" ht="20.149999999999999" customHeight="1">
      <c r="A221" s="61" t="s">
        <v>49</v>
      </c>
      <c r="B221" s="62">
        <v>2</v>
      </c>
      <c r="C221" s="62">
        <v>2</v>
      </c>
      <c r="D221" s="60">
        <v>2</v>
      </c>
      <c r="E221" s="59"/>
    </row>
    <row r="222" spans="1:5" ht="20.149999999999999" customHeight="1">
      <c r="A222" s="63" t="s">
        <v>161</v>
      </c>
      <c r="B222" s="62">
        <v>150</v>
      </c>
      <c r="C222" s="62">
        <v>1063</v>
      </c>
      <c r="D222" s="60">
        <v>1060</v>
      </c>
      <c r="E222" s="59"/>
    </row>
    <row r="223" spans="1:5" ht="20.149999999999999" customHeight="1">
      <c r="A223" s="63" t="s">
        <v>162</v>
      </c>
      <c r="B223" s="60">
        <f>SUM(B224:B228)</f>
        <v>0</v>
      </c>
      <c r="C223" s="60">
        <f>SUM(C224:C228)</f>
        <v>0</v>
      </c>
      <c r="D223" s="60">
        <f>SUM(D224:D228)</f>
        <v>0</v>
      </c>
      <c r="E223" s="59"/>
    </row>
    <row r="224" spans="1:5" ht="20.149999999999999" customHeight="1">
      <c r="A224" s="63" t="s">
        <v>40</v>
      </c>
      <c r="B224" s="62"/>
      <c r="C224" s="62"/>
      <c r="D224" s="60">
        <v>0</v>
      </c>
      <c r="E224" s="59"/>
    </row>
    <row r="225" spans="1:5" ht="20.149999999999999" customHeight="1">
      <c r="A225" s="61" t="s">
        <v>41</v>
      </c>
      <c r="B225" s="62"/>
      <c r="C225" s="66"/>
      <c r="D225" s="60">
        <v>0</v>
      </c>
      <c r="E225" s="59"/>
    </row>
    <row r="226" spans="1:5" ht="20.149999999999999" customHeight="1">
      <c r="A226" s="61" t="s">
        <v>42</v>
      </c>
      <c r="B226" s="62"/>
      <c r="C226" s="62"/>
      <c r="D226" s="60">
        <v>0</v>
      </c>
      <c r="E226" s="59"/>
    </row>
    <row r="227" spans="1:5" ht="20.149999999999999" customHeight="1">
      <c r="A227" s="61" t="s">
        <v>49</v>
      </c>
      <c r="B227" s="62"/>
      <c r="C227" s="62"/>
      <c r="D227" s="60">
        <v>0</v>
      </c>
      <c r="E227" s="59"/>
    </row>
    <row r="228" spans="1:5" ht="20.149999999999999" customHeight="1">
      <c r="A228" s="63" t="s">
        <v>163</v>
      </c>
      <c r="B228" s="62"/>
      <c r="C228" s="62"/>
      <c r="D228" s="60">
        <v>0</v>
      </c>
      <c r="E228" s="59"/>
    </row>
    <row r="229" spans="1:5" ht="20.149999999999999" customHeight="1">
      <c r="A229" s="63" t="s">
        <v>164</v>
      </c>
      <c r="B229" s="60">
        <f>SUM(B230:B245)</f>
        <v>3339</v>
      </c>
      <c r="C229" s="60">
        <f>SUM(C230:C245)</f>
        <v>2464</v>
      </c>
      <c r="D229" s="60">
        <f>SUM(D230:D245)</f>
        <v>2852</v>
      </c>
      <c r="E229" s="59"/>
    </row>
    <row r="230" spans="1:5" ht="20.149999999999999" customHeight="1">
      <c r="A230" s="63" t="s">
        <v>40</v>
      </c>
      <c r="B230" s="62">
        <v>3339</v>
      </c>
      <c r="C230" s="62">
        <v>2464</v>
      </c>
      <c r="D230" s="60">
        <v>2169</v>
      </c>
      <c r="E230" s="59"/>
    </row>
    <row r="231" spans="1:5" ht="20.149999999999999" customHeight="1">
      <c r="A231" s="59" t="s">
        <v>41</v>
      </c>
      <c r="B231" s="62"/>
      <c r="C231" s="62"/>
      <c r="D231" s="60">
        <v>113</v>
      </c>
      <c r="E231" s="59"/>
    </row>
    <row r="232" spans="1:5" ht="20.149999999999999" customHeight="1">
      <c r="A232" s="61" t="s">
        <v>42</v>
      </c>
      <c r="B232" s="62"/>
      <c r="C232" s="62"/>
      <c r="D232" s="60">
        <v>0</v>
      </c>
      <c r="E232" s="59"/>
    </row>
    <row r="233" spans="1:5" ht="20.149999999999999" customHeight="1">
      <c r="A233" s="61" t="s">
        <v>165</v>
      </c>
      <c r="B233" s="62"/>
      <c r="C233" s="62"/>
      <c r="D233" s="60">
        <v>0</v>
      </c>
      <c r="E233" s="59"/>
    </row>
    <row r="234" spans="1:5" ht="20.149999999999999" customHeight="1">
      <c r="A234" s="61" t="s">
        <v>166</v>
      </c>
      <c r="B234" s="62"/>
      <c r="C234" s="62"/>
      <c r="D234" s="60">
        <v>39</v>
      </c>
      <c r="E234" s="59"/>
    </row>
    <row r="235" spans="1:5" ht="20.149999999999999" customHeight="1">
      <c r="A235" s="63" t="s">
        <v>167</v>
      </c>
      <c r="B235" s="62"/>
      <c r="C235" s="62"/>
      <c r="D235" s="60">
        <v>0</v>
      </c>
      <c r="E235" s="59"/>
    </row>
    <row r="236" spans="1:5" ht="20.149999999999999" customHeight="1">
      <c r="A236" s="63" t="s">
        <v>168</v>
      </c>
      <c r="B236" s="62"/>
      <c r="C236" s="62"/>
      <c r="D236" s="60">
        <v>0</v>
      </c>
      <c r="E236" s="59"/>
    </row>
    <row r="237" spans="1:5" ht="20.149999999999999" customHeight="1">
      <c r="A237" s="63" t="s">
        <v>81</v>
      </c>
      <c r="B237" s="62"/>
      <c r="C237" s="62"/>
      <c r="D237" s="60">
        <v>0</v>
      </c>
      <c r="E237" s="59"/>
    </row>
    <row r="238" spans="1:5" ht="20.149999999999999" customHeight="1">
      <c r="A238" s="61" t="s">
        <v>169</v>
      </c>
      <c r="B238" s="62"/>
      <c r="C238" s="62"/>
      <c r="D238" s="60">
        <v>0</v>
      </c>
      <c r="E238" s="59"/>
    </row>
    <row r="239" spans="1:5" ht="20.149999999999999" customHeight="1">
      <c r="A239" s="61" t="s">
        <v>170</v>
      </c>
      <c r="B239" s="62"/>
      <c r="C239" s="62"/>
      <c r="D239" s="60">
        <v>0</v>
      </c>
      <c r="E239" s="59"/>
    </row>
    <row r="240" spans="1:5" ht="20.149999999999999" customHeight="1">
      <c r="A240" s="61" t="s">
        <v>171</v>
      </c>
      <c r="B240" s="62"/>
      <c r="C240" s="62"/>
      <c r="D240" s="60">
        <v>0</v>
      </c>
      <c r="E240" s="59"/>
    </row>
    <row r="241" spans="1:5" ht="20.149999999999999" customHeight="1">
      <c r="A241" s="63" t="s">
        <v>172</v>
      </c>
      <c r="B241" s="62"/>
      <c r="C241" s="62"/>
      <c r="D241" s="60">
        <v>0</v>
      </c>
      <c r="E241" s="59"/>
    </row>
    <row r="242" spans="1:5" ht="20.149999999999999" customHeight="1">
      <c r="A242" s="63" t="s">
        <v>173</v>
      </c>
      <c r="B242" s="62"/>
      <c r="C242" s="62"/>
      <c r="D242" s="60">
        <v>0</v>
      </c>
      <c r="E242" s="59"/>
    </row>
    <row r="243" spans="1:5" ht="20.149999999999999" customHeight="1">
      <c r="A243" s="63" t="s">
        <v>174</v>
      </c>
      <c r="B243" s="62"/>
      <c r="C243" s="62"/>
      <c r="D243" s="60">
        <v>0</v>
      </c>
      <c r="E243" s="59"/>
    </row>
    <row r="244" spans="1:5" ht="20.149999999999999" customHeight="1">
      <c r="A244" s="59" t="s">
        <v>49</v>
      </c>
      <c r="B244" s="62"/>
      <c r="C244" s="62"/>
      <c r="D244" s="60">
        <v>361</v>
      </c>
      <c r="E244" s="59"/>
    </row>
    <row r="245" spans="1:5" ht="20.149999999999999" customHeight="1">
      <c r="A245" s="61" t="s">
        <v>175</v>
      </c>
      <c r="B245" s="62"/>
      <c r="C245" s="62"/>
      <c r="D245" s="60">
        <v>170</v>
      </c>
      <c r="E245" s="59"/>
    </row>
    <row r="246" spans="1:5" ht="20.149999999999999" customHeight="1">
      <c r="A246" s="61" t="s">
        <v>176</v>
      </c>
      <c r="B246" s="60">
        <f>SUM(B247:B248)</f>
        <v>20441</v>
      </c>
      <c r="C246" s="60">
        <f>SUM(C247:C248)</f>
        <v>19867</v>
      </c>
      <c r="D246" s="60">
        <f>SUM(D247:D248)</f>
        <v>17271</v>
      </c>
      <c r="E246" s="59"/>
    </row>
    <row r="247" spans="1:5" ht="20.149999999999999" customHeight="1">
      <c r="A247" s="61" t="s">
        <v>177</v>
      </c>
      <c r="B247" s="62"/>
      <c r="C247" s="62"/>
      <c r="D247" s="60">
        <v>0</v>
      </c>
      <c r="E247" s="59"/>
    </row>
    <row r="248" spans="1:5" ht="20.149999999999999" customHeight="1">
      <c r="A248" s="63" t="s">
        <v>178</v>
      </c>
      <c r="B248" s="62">
        <v>20441</v>
      </c>
      <c r="C248" s="62">
        <v>19867</v>
      </c>
      <c r="D248" s="60">
        <v>17271</v>
      </c>
      <c r="E248" s="59"/>
    </row>
    <row r="249" spans="1:5" ht="20.149999999999999" customHeight="1">
      <c r="A249" s="63" t="s">
        <v>179</v>
      </c>
      <c r="B249" s="60">
        <f>SUM(B250,B257,B260,B263,B269,B273,B275,B280,B286)</f>
        <v>0</v>
      </c>
      <c r="C249" s="60">
        <f>SUM(C250,C257,C260,C263,C269,C273,C275,C280,C286)</f>
        <v>0</v>
      </c>
      <c r="D249" s="60">
        <f>SUM(D250,D257,D260,D263,D269,D273,D275,D280,D286)</f>
        <v>0</v>
      </c>
      <c r="E249" s="59"/>
    </row>
    <row r="250" spans="1:5" ht="20.149999999999999" customHeight="1">
      <c r="A250" s="63" t="s">
        <v>180</v>
      </c>
      <c r="B250" s="60">
        <f>SUM(B251:B256)</f>
        <v>0</v>
      </c>
      <c r="C250" s="60">
        <f>SUM(C251:C256)</f>
        <v>0</v>
      </c>
      <c r="D250" s="60">
        <f>SUM(D251:D256)</f>
        <v>0</v>
      </c>
      <c r="E250" s="59"/>
    </row>
    <row r="251" spans="1:5" ht="20.149999999999999" customHeight="1">
      <c r="A251" s="61" t="s">
        <v>40</v>
      </c>
      <c r="B251" s="62"/>
      <c r="C251" s="62"/>
      <c r="D251" s="60">
        <v>0</v>
      </c>
      <c r="E251" s="59"/>
    </row>
    <row r="252" spans="1:5" ht="20.149999999999999" customHeight="1">
      <c r="A252" s="61" t="s">
        <v>41</v>
      </c>
      <c r="B252" s="62"/>
      <c r="C252" s="62"/>
      <c r="D252" s="60">
        <v>0</v>
      </c>
      <c r="E252" s="59"/>
    </row>
    <row r="253" spans="1:5" ht="20.149999999999999" customHeight="1">
      <c r="A253" s="61" t="s">
        <v>42</v>
      </c>
      <c r="B253" s="62"/>
      <c r="C253" s="62"/>
      <c r="D253" s="60">
        <v>0</v>
      </c>
      <c r="E253" s="59"/>
    </row>
    <row r="254" spans="1:5" ht="20.149999999999999" customHeight="1">
      <c r="A254" s="63" t="s">
        <v>147</v>
      </c>
      <c r="B254" s="62"/>
      <c r="C254" s="62"/>
      <c r="D254" s="60">
        <v>0</v>
      </c>
      <c r="E254" s="59"/>
    </row>
    <row r="255" spans="1:5" ht="20.149999999999999" customHeight="1">
      <c r="A255" s="63" t="s">
        <v>49</v>
      </c>
      <c r="B255" s="62"/>
      <c r="C255" s="62"/>
      <c r="D255" s="60">
        <v>0</v>
      </c>
      <c r="E255" s="59"/>
    </row>
    <row r="256" spans="1:5" ht="20.149999999999999" customHeight="1">
      <c r="A256" s="63" t="s">
        <v>181</v>
      </c>
      <c r="B256" s="62"/>
      <c r="C256" s="62"/>
      <c r="D256" s="60">
        <v>0</v>
      </c>
      <c r="E256" s="59"/>
    </row>
    <row r="257" spans="1:5" ht="20.149999999999999" customHeight="1">
      <c r="A257" s="59" t="s">
        <v>182</v>
      </c>
      <c r="B257" s="60">
        <f>SUM(B258:B259)</f>
        <v>0</v>
      </c>
      <c r="C257" s="60">
        <f>SUM(C258:C259)</f>
        <v>0</v>
      </c>
      <c r="D257" s="60">
        <f>SUM(D258:D259)</f>
        <v>0</v>
      </c>
      <c r="E257" s="59"/>
    </row>
    <row r="258" spans="1:5" ht="20.149999999999999" customHeight="1">
      <c r="A258" s="61" t="s">
        <v>183</v>
      </c>
      <c r="B258" s="62"/>
      <c r="C258" s="62"/>
      <c r="D258" s="60">
        <v>0</v>
      </c>
      <c r="E258" s="59"/>
    </row>
    <row r="259" spans="1:5" ht="20.149999999999999" customHeight="1">
      <c r="A259" s="61" t="s">
        <v>184</v>
      </c>
      <c r="B259" s="62"/>
      <c r="C259" s="62"/>
      <c r="D259" s="60">
        <v>0</v>
      </c>
      <c r="E259" s="59"/>
    </row>
    <row r="260" spans="1:5" ht="20.149999999999999" customHeight="1">
      <c r="A260" s="59" t="s">
        <v>185</v>
      </c>
      <c r="B260" s="60">
        <f>SUM(B261:B262)</f>
        <v>0</v>
      </c>
      <c r="C260" s="60">
        <f>SUM(C261:C262)</f>
        <v>0</v>
      </c>
      <c r="D260" s="60">
        <f>SUM(D261:D262)</f>
        <v>0</v>
      </c>
      <c r="E260" s="59"/>
    </row>
    <row r="261" spans="1:5" ht="20.149999999999999" customHeight="1">
      <c r="A261" s="63" t="s">
        <v>186</v>
      </c>
      <c r="B261" s="62"/>
      <c r="C261" s="62"/>
      <c r="D261" s="60">
        <v>0</v>
      </c>
      <c r="E261" s="59"/>
    </row>
    <row r="262" spans="1:5" ht="20.149999999999999" customHeight="1">
      <c r="A262" s="63" t="s">
        <v>187</v>
      </c>
      <c r="B262" s="62"/>
      <c r="C262" s="62"/>
      <c r="D262" s="60">
        <v>0</v>
      </c>
      <c r="E262" s="59"/>
    </row>
    <row r="263" spans="1:5" ht="20.149999999999999" customHeight="1">
      <c r="A263" s="61" t="s">
        <v>188</v>
      </c>
      <c r="B263" s="60">
        <f>SUM(B264:B268)</f>
        <v>0</v>
      </c>
      <c r="C263" s="60">
        <f>SUM(C264:C268)</f>
        <v>0</v>
      </c>
      <c r="D263" s="60">
        <f>SUM(D264:D268)</f>
        <v>0</v>
      </c>
      <c r="E263" s="59"/>
    </row>
    <row r="264" spans="1:5" ht="20.149999999999999" customHeight="1">
      <c r="A264" s="61" t="s">
        <v>189</v>
      </c>
      <c r="B264" s="62"/>
      <c r="C264" s="62"/>
      <c r="D264" s="60">
        <v>0</v>
      </c>
      <c r="E264" s="59"/>
    </row>
    <row r="265" spans="1:5" ht="20.149999999999999" customHeight="1">
      <c r="A265" s="61" t="s">
        <v>190</v>
      </c>
      <c r="B265" s="62"/>
      <c r="C265" s="62"/>
      <c r="D265" s="60">
        <v>0</v>
      </c>
      <c r="E265" s="59"/>
    </row>
    <row r="266" spans="1:5" ht="20.149999999999999" customHeight="1">
      <c r="A266" s="63" t="s">
        <v>191</v>
      </c>
      <c r="B266" s="62"/>
      <c r="C266" s="62"/>
      <c r="D266" s="60">
        <v>0</v>
      </c>
      <c r="E266" s="59"/>
    </row>
    <row r="267" spans="1:5" ht="20.149999999999999" customHeight="1">
      <c r="A267" s="63" t="s">
        <v>192</v>
      </c>
      <c r="B267" s="62"/>
      <c r="C267" s="62"/>
      <c r="D267" s="60">
        <v>0</v>
      </c>
      <c r="E267" s="59"/>
    </row>
    <row r="268" spans="1:5" ht="20.149999999999999" customHeight="1">
      <c r="A268" s="63" t="s">
        <v>193</v>
      </c>
      <c r="B268" s="62"/>
      <c r="C268" s="62"/>
      <c r="D268" s="60">
        <v>0</v>
      </c>
      <c r="E268" s="59"/>
    </row>
    <row r="269" spans="1:5" ht="20.149999999999999" customHeight="1">
      <c r="A269" s="63" t="s">
        <v>194</v>
      </c>
      <c r="B269" s="60">
        <f>SUM(B270:B272)</f>
        <v>0</v>
      </c>
      <c r="C269" s="60">
        <f>SUM(C270:C272)</f>
        <v>0</v>
      </c>
      <c r="D269" s="60">
        <f>SUM(D270:D272)</f>
        <v>0</v>
      </c>
      <c r="E269" s="59"/>
    </row>
    <row r="270" spans="1:5" ht="20.149999999999999" customHeight="1">
      <c r="A270" s="63" t="s">
        <v>195</v>
      </c>
      <c r="B270" s="62"/>
      <c r="C270" s="62"/>
      <c r="D270" s="60">
        <v>0</v>
      </c>
      <c r="E270" s="59"/>
    </row>
    <row r="271" spans="1:5" ht="20.149999999999999" customHeight="1">
      <c r="A271" s="63" t="s">
        <v>196</v>
      </c>
      <c r="B271" s="62"/>
      <c r="C271" s="62"/>
      <c r="D271" s="60">
        <v>0</v>
      </c>
      <c r="E271" s="59"/>
    </row>
    <row r="272" spans="1:5" ht="20.149999999999999" customHeight="1">
      <c r="A272" s="59" t="s">
        <v>197</v>
      </c>
      <c r="B272" s="62"/>
      <c r="C272" s="62"/>
      <c r="D272" s="60">
        <v>0</v>
      </c>
      <c r="E272" s="59"/>
    </row>
    <row r="273" spans="1:5" ht="20.149999999999999" customHeight="1">
      <c r="A273" s="61" t="s">
        <v>198</v>
      </c>
      <c r="B273" s="60">
        <f>B274</f>
        <v>0</v>
      </c>
      <c r="C273" s="60">
        <f>C274</f>
        <v>0</v>
      </c>
      <c r="D273" s="60">
        <f>D274</f>
        <v>0</v>
      </c>
      <c r="E273" s="59"/>
    </row>
    <row r="274" spans="1:5" ht="20.149999999999999" customHeight="1">
      <c r="A274" s="61" t="s">
        <v>199</v>
      </c>
      <c r="B274" s="62"/>
      <c r="C274" s="62"/>
      <c r="D274" s="60">
        <v>0</v>
      </c>
      <c r="E274" s="59"/>
    </row>
    <row r="275" spans="1:5" ht="20.149999999999999" customHeight="1">
      <c r="A275" s="61" t="s">
        <v>200</v>
      </c>
      <c r="B275" s="60">
        <f>SUM(B276:B279)</f>
        <v>0</v>
      </c>
      <c r="C275" s="60">
        <f>SUM(C276:C279)</f>
        <v>0</v>
      </c>
      <c r="D275" s="60">
        <f>SUM(D276:D279)</f>
        <v>0</v>
      </c>
      <c r="E275" s="59"/>
    </row>
    <row r="276" spans="1:5" ht="20.149999999999999" customHeight="1">
      <c r="A276" s="63" t="s">
        <v>201</v>
      </c>
      <c r="B276" s="62"/>
      <c r="C276" s="62"/>
      <c r="D276" s="60">
        <v>0</v>
      </c>
      <c r="E276" s="59"/>
    </row>
    <row r="277" spans="1:5" ht="20.149999999999999" customHeight="1">
      <c r="A277" s="63" t="s">
        <v>202</v>
      </c>
      <c r="B277" s="62"/>
      <c r="C277" s="62"/>
      <c r="D277" s="60">
        <v>0</v>
      </c>
      <c r="E277" s="59"/>
    </row>
    <row r="278" spans="1:5" ht="20.149999999999999" customHeight="1">
      <c r="A278" s="63" t="s">
        <v>203</v>
      </c>
      <c r="B278" s="62"/>
      <c r="C278" s="62"/>
      <c r="D278" s="60">
        <v>0</v>
      </c>
      <c r="E278" s="59"/>
    </row>
    <row r="279" spans="1:5" ht="20.149999999999999" customHeight="1">
      <c r="A279" s="61" t="s">
        <v>204</v>
      </c>
      <c r="B279" s="62"/>
      <c r="C279" s="62"/>
      <c r="D279" s="60">
        <v>0</v>
      </c>
      <c r="E279" s="59"/>
    </row>
    <row r="280" spans="1:5" ht="20.149999999999999" customHeight="1">
      <c r="A280" s="61" t="s">
        <v>205</v>
      </c>
      <c r="B280" s="60">
        <f>SUM(B281:B285)</f>
        <v>0</v>
      </c>
      <c r="C280" s="60">
        <f>SUM(C281:C285)</f>
        <v>0</v>
      </c>
      <c r="D280" s="60">
        <f>SUM(D281:D285)</f>
        <v>0</v>
      </c>
      <c r="E280" s="59"/>
    </row>
    <row r="281" spans="1:5" ht="20.149999999999999" customHeight="1">
      <c r="A281" s="61" t="s">
        <v>40</v>
      </c>
      <c r="B281" s="62"/>
      <c r="C281" s="62"/>
      <c r="D281" s="60">
        <v>0</v>
      </c>
      <c r="E281" s="59"/>
    </row>
    <row r="282" spans="1:5" ht="20.149999999999999" customHeight="1">
      <c r="A282" s="63" t="s">
        <v>41</v>
      </c>
      <c r="B282" s="62"/>
      <c r="C282" s="62"/>
      <c r="D282" s="60">
        <v>0</v>
      </c>
      <c r="E282" s="59"/>
    </row>
    <row r="283" spans="1:5" ht="20.149999999999999" customHeight="1">
      <c r="A283" s="63" t="s">
        <v>42</v>
      </c>
      <c r="B283" s="62"/>
      <c r="C283" s="62"/>
      <c r="D283" s="60">
        <v>0</v>
      </c>
      <c r="E283" s="59"/>
    </row>
    <row r="284" spans="1:5" ht="20.149999999999999" customHeight="1">
      <c r="A284" s="63" t="s">
        <v>49</v>
      </c>
      <c r="B284" s="62"/>
      <c r="C284" s="62"/>
      <c r="D284" s="60">
        <v>0</v>
      </c>
      <c r="E284" s="59"/>
    </row>
    <row r="285" spans="1:5" ht="20.149999999999999" customHeight="1">
      <c r="A285" s="59" t="s">
        <v>206</v>
      </c>
      <c r="B285" s="62"/>
      <c r="C285" s="62"/>
      <c r="D285" s="60">
        <v>0</v>
      </c>
      <c r="E285" s="59"/>
    </row>
    <row r="286" spans="1:5" ht="20.149999999999999" customHeight="1">
      <c r="A286" s="61" t="s">
        <v>207</v>
      </c>
      <c r="B286" s="60">
        <f t="shared" ref="B286:B291" si="0">B287</f>
        <v>0</v>
      </c>
      <c r="C286" s="60">
        <f t="shared" ref="C286:C291" si="1">C287</f>
        <v>0</v>
      </c>
      <c r="D286" s="60">
        <f t="shared" ref="D286:D291" si="2">D287</f>
        <v>0</v>
      </c>
      <c r="E286" s="59"/>
    </row>
    <row r="287" spans="1:5" ht="20.149999999999999" customHeight="1">
      <c r="A287" s="61" t="s">
        <v>208</v>
      </c>
      <c r="B287" s="62"/>
      <c r="C287" s="62"/>
      <c r="D287" s="60">
        <v>0</v>
      </c>
      <c r="E287" s="59"/>
    </row>
    <row r="288" spans="1:5" ht="20.149999999999999" customHeight="1">
      <c r="A288" s="61" t="s">
        <v>209</v>
      </c>
      <c r="B288" s="60">
        <f>SUM(B289,B291,B293,B295,B305)</f>
        <v>0</v>
      </c>
      <c r="C288" s="60">
        <f>SUM(C289,C291,C293,C295,C305)</f>
        <v>0</v>
      </c>
      <c r="D288" s="60">
        <f>SUM(D289,D291,D293,D295,D305)</f>
        <v>0</v>
      </c>
      <c r="E288" s="59"/>
    </row>
    <row r="289" spans="1:5" ht="20.149999999999999" customHeight="1">
      <c r="A289" s="63" t="s">
        <v>210</v>
      </c>
      <c r="B289" s="60">
        <f t="shared" si="0"/>
        <v>0</v>
      </c>
      <c r="C289" s="60">
        <f t="shared" si="1"/>
        <v>0</v>
      </c>
      <c r="D289" s="60">
        <f t="shared" si="2"/>
        <v>0</v>
      </c>
      <c r="E289" s="59"/>
    </row>
    <row r="290" spans="1:5" ht="20.149999999999999" customHeight="1">
      <c r="A290" s="63" t="s">
        <v>211</v>
      </c>
      <c r="B290" s="62"/>
      <c r="C290" s="62"/>
      <c r="D290" s="60">
        <v>0</v>
      </c>
      <c r="E290" s="59"/>
    </row>
    <row r="291" spans="1:5" ht="20.149999999999999" customHeight="1">
      <c r="A291" s="63" t="s">
        <v>212</v>
      </c>
      <c r="B291" s="60">
        <f t="shared" si="0"/>
        <v>0</v>
      </c>
      <c r="C291" s="60">
        <f t="shared" si="1"/>
        <v>0</v>
      </c>
      <c r="D291" s="60">
        <f t="shared" si="2"/>
        <v>0</v>
      </c>
      <c r="E291" s="59"/>
    </row>
    <row r="292" spans="1:5" ht="20.149999999999999" customHeight="1">
      <c r="A292" s="61" t="s">
        <v>213</v>
      </c>
      <c r="B292" s="62"/>
      <c r="C292" s="62"/>
      <c r="D292" s="60">
        <v>0</v>
      </c>
      <c r="E292" s="59"/>
    </row>
    <row r="293" spans="1:5" ht="20.149999999999999" customHeight="1">
      <c r="A293" s="61" t="s">
        <v>214</v>
      </c>
      <c r="B293" s="60">
        <f>B294</f>
        <v>0</v>
      </c>
      <c r="C293" s="60">
        <f>C294</f>
        <v>0</v>
      </c>
      <c r="D293" s="60">
        <f>D294</f>
        <v>0</v>
      </c>
      <c r="E293" s="59"/>
    </row>
    <row r="294" spans="1:5" ht="20.149999999999999" customHeight="1">
      <c r="A294" s="61" t="s">
        <v>215</v>
      </c>
      <c r="B294" s="62"/>
      <c r="C294" s="62"/>
      <c r="D294" s="60">
        <v>0</v>
      </c>
      <c r="E294" s="59"/>
    </row>
    <row r="295" spans="1:5" ht="20.149999999999999" customHeight="1">
      <c r="A295" s="63" t="s">
        <v>216</v>
      </c>
      <c r="B295" s="60">
        <f>SUM(B296:B304)</f>
        <v>0</v>
      </c>
      <c r="C295" s="60">
        <f>SUM(C296:C304)</f>
        <v>0</v>
      </c>
      <c r="D295" s="60">
        <f>SUM(D296:D304)</f>
        <v>0</v>
      </c>
      <c r="E295" s="59"/>
    </row>
    <row r="296" spans="1:5" ht="20.149999999999999" customHeight="1">
      <c r="A296" s="63" t="s">
        <v>217</v>
      </c>
      <c r="B296" s="62"/>
      <c r="C296" s="62"/>
      <c r="D296" s="60">
        <v>0</v>
      </c>
      <c r="E296" s="59"/>
    </row>
    <row r="297" spans="1:5" ht="20.149999999999999" customHeight="1">
      <c r="A297" s="63" t="s">
        <v>218</v>
      </c>
      <c r="B297" s="62"/>
      <c r="C297" s="62"/>
      <c r="D297" s="60">
        <v>0</v>
      </c>
      <c r="E297" s="59"/>
    </row>
    <row r="298" spans="1:5" ht="20.149999999999999" customHeight="1">
      <c r="A298" s="59" t="s">
        <v>219</v>
      </c>
      <c r="B298" s="62"/>
      <c r="C298" s="62"/>
      <c r="D298" s="60">
        <v>0</v>
      </c>
      <c r="E298" s="59"/>
    </row>
    <row r="299" spans="1:5" ht="20.149999999999999" customHeight="1">
      <c r="A299" s="61" t="s">
        <v>220</v>
      </c>
      <c r="B299" s="62"/>
      <c r="C299" s="62"/>
      <c r="D299" s="60">
        <v>0</v>
      </c>
      <c r="E299" s="59"/>
    </row>
    <row r="300" spans="1:5" ht="20.149999999999999" customHeight="1">
      <c r="A300" s="61" t="s">
        <v>221</v>
      </c>
      <c r="B300" s="62"/>
      <c r="C300" s="62"/>
      <c r="D300" s="60">
        <v>0</v>
      </c>
      <c r="E300" s="59"/>
    </row>
    <row r="301" spans="1:5" ht="20.149999999999999" customHeight="1">
      <c r="A301" s="61" t="s">
        <v>222</v>
      </c>
      <c r="B301" s="62"/>
      <c r="C301" s="62"/>
      <c r="D301" s="60">
        <v>0</v>
      </c>
      <c r="E301" s="59"/>
    </row>
    <row r="302" spans="1:5" ht="20.149999999999999" customHeight="1">
      <c r="A302" s="63" t="s">
        <v>223</v>
      </c>
      <c r="B302" s="62"/>
      <c r="C302" s="62"/>
      <c r="D302" s="60">
        <v>0</v>
      </c>
      <c r="E302" s="59"/>
    </row>
    <row r="303" spans="1:5" ht="20.149999999999999" customHeight="1">
      <c r="A303" s="63" t="s">
        <v>224</v>
      </c>
      <c r="B303" s="62"/>
      <c r="C303" s="62"/>
      <c r="D303" s="60">
        <v>0</v>
      </c>
      <c r="E303" s="59"/>
    </row>
    <row r="304" spans="1:5" ht="20.149999999999999" customHeight="1">
      <c r="A304" s="63" t="s">
        <v>225</v>
      </c>
      <c r="B304" s="62"/>
      <c r="C304" s="62"/>
      <c r="D304" s="60">
        <v>0</v>
      </c>
      <c r="E304" s="59"/>
    </row>
    <row r="305" spans="1:5" ht="20.149999999999999" customHeight="1">
      <c r="A305" s="61" t="s">
        <v>226</v>
      </c>
      <c r="B305" s="60">
        <f>B306</f>
        <v>0</v>
      </c>
      <c r="C305" s="60">
        <f>C306</f>
        <v>0</v>
      </c>
      <c r="D305" s="60">
        <f>D306</f>
        <v>0</v>
      </c>
      <c r="E305" s="59"/>
    </row>
    <row r="306" spans="1:5" ht="20.149999999999999" customHeight="1">
      <c r="A306" s="61" t="s">
        <v>227</v>
      </c>
      <c r="B306" s="62"/>
      <c r="C306" s="62"/>
      <c r="D306" s="60">
        <v>0</v>
      </c>
      <c r="E306" s="59"/>
    </row>
    <row r="307" spans="1:5" ht="20.149999999999999" customHeight="1">
      <c r="A307" s="61" t="s">
        <v>228</v>
      </c>
      <c r="B307" s="60">
        <f>SUM(B308,B311,B320,B327,B335,B344,B360,B370,B380,B388,B394)</f>
        <v>8830</v>
      </c>
      <c r="C307" s="60">
        <f>SUM(C308,C311,C320,C327,C335,C344,C360,C370,C380,C388,C394)</f>
        <v>8716</v>
      </c>
      <c r="D307" s="60">
        <f>SUM(D308,D311,D320,D327,D335,D344,D360,D370,D380,D388,D394)</f>
        <v>9768</v>
      </c>
      <c r="E307" s="59"/>
    </row>
    <row r="308" spans="1:5" ht="20.149999999999999" customHeight="1">
      <c r="A308" s="63" t="s">
        <v>229</v>
      </c>
      <c r="B308" s="60">
        <f>SUM(B309:B310)</f>
        <v>316</v>
      </c>
      <c r="C308" s="60">
        <f>SUM(C309:C310)</f>
        <v>131</v>
      </c>
      <c r="D308" s="60">
        <f>SUM(D309:D310)</f>
        <v>31</v>
      </c>
      <c r="E308" s="59"/>
    </row>
    <row r="309" spans="1:5" ht="20.149999999999999" customHeight="1">
      <c r="A309" s="63" t="s">
        <v>230</v>
      </c>
      <c r="B309" s="62">
        <v>31</v>
      </c>
      <c r="C309" s="62">
        <v>131</v>
      </c>
      <c r="D309" s="60">
        <v>31</v>
      </c>
      <c r="E309" s="59"/>
    </row>
    <row r="310" spans="1:5" ht="20.149999999999999" customHeight="1">
      <c r="A310" s="63" t="s">
        <v>231</v>
      </c>
      <c r="B310" s="62">
        <v>285</v>
      </c>
      <c r="C310" s="62"/>
      <c r="D310" s="60">
        <v>0</v>
      </c>
      <c r="E310" s="59"/>
    </row>
    <row r="311" spans="1:5" ht="20.149999999999999" customHeight="1">
      <c r="A311" s="59" t="s">
        <v>232</v>
      </c>
      <c r="B311" s="60">
        <f>SUM(B312:B319)</f>
        <v>8004</v>
      </c>
      <c r="C311" s="60">
        <f>SUM(C312:C319)</f>
        <v>8075</v>
      </c>
      <c r="D311" s="60">
        <f>SUM(D312:D319)</f>
        <v>9285</v>
      </c>
      <c r="E311" s="59"/>
    </row>
    <row r="312" spans="1:5" ht="20.149999999999999" customHeight="1">
      <c r="A312" s="61" t="s">
        <v>40</v>
      </c>
      <c r="B312" s="62">
        <v>8004</v>
      </c>
      <c r="C312" s="62">
        <v>8075</v>
      </c>
      <c r="D312" s="60">
        <v>7786</v>
      </c>
      <c r="E312" s="59"/>
    </row>
    <row r="313" spans="1:5" ht="20.149999999999999" customHeight="1">
      <c r="A313" s="61" t="s">
        <v>41</v>
      </c>
      <c r="B313" s="62"/>
      <c r="C313" s="62"/>
      <c r="D313" s="60">
        <v>1112</v>
      </c>
      <c r="E313" s="59"/>
    </row>
    <row r="314" spans="1:5" ht="20.149999999999999" customHeight="1">
      <c r="A314" s="61" t="s">
        <v>42</v>
      </c>
      <c r="B314" s="62"/>
      <c r="C314" s="62"/>
      <c r="D314" s="60">
        <v>0</v>
      </c>
      <c r="E314" s="59"/>
    </row>
    <row r="315" spans="1:5" ht="20.149999999999999" customHeight="1">
      <c r="A315" s="63" t="s">
        <v>81</v>
      </c>
      <c r="B315" s="62"/>
      <c r="C315" s="62"/>
      <c r="D315" s="60">
        <v>0</v>
      </c>
      <c r="E315" s="59"/>
    </row>
    <row r="316" spans="1:5" ht="20.149999999999999" customHeight="1">
      <c r="A316" s="63" t="s">
        <v>233</v>
      </c>
      <c r="B316" s="62"/>
      <c r="C316" s="62"/>
      <c r="D316" s="60">
        <v>60</v>
      </c>
      <c r="E316" s="59"/>
    </row>
    <row r="317" spans="1:5" ht="20.149999999999999" customHeight="1">
      <c r="A317" s="63" t="s">
        <v>234</v>
      </c>
      <c r="B317" s="62"/>
      <c r="C317" s="62"/>
      <c r="D317" s="60">
        <v>0</v>
      </c>
      <c r="E317" s="59"/>
    </row>
    <row r="318" spans="1:5" ht="20.149999999999999" customHeight="1">
      <c r="A318" s="61" t="s">
        <v>49</v>
      </c>
      <c r="B318" s="62"/>
      <c r="C318" s="62"/>
      <c r="D318" s="60">
        <v>0</v>
      </c>
      <c r="E318" s="59"/>
    </row>
    <row r="319" spans="1:5" ht="20.149999999999999" customHeight="1">
      <c r="A319" s="61" t="s">
        <v>235</v>
      </c>
      <c r="B319" s="62"/>
      <c r="C319" s="62"/>
      <c r="D319" s="60">
        <v>327</v>
      </c>
      <c r="E319" s="59"/>
    </row>
    <row r="320" spans="1:5" ht="20.149999999999999" customHeight="1">
      <c r="A320" s="61" t="s">
        <v>236</v>
      </c>
      <c r="B320" s="60">
        <f>SUM(B321:B326)</f>
        <v>0</v>
      </c>
      <c r="C320" s="60">
        <f>SUM(C321:C326)</f>
        <v>0</v>
      </c>
      <c r="D320" s="60">
        <f>SUM(D321:D326)</f>
        <v>0</v>
      </c>
      <c r="E320" s="59"/>
    </row>
    <row r="321" spans="1:5" ht="20.149999999999999" customHeight="1">
      <c r="A321" s="63" t="s">
        <v>40</v>
      </c>
      <c r="B321" s="62"/>
      <c r="C321" s="62"/>
      <c r="D321" s="60">
        <v>0</v>
      </c>
      <c r="E321" s="59"/>
    </row>
    <row r="322" spans="1:5" ht="20.149999999999999" customHeight="1">
      <c r="A322" s="63" t="s">
        <v>41</v>
      </c>
      <c r="B322" s="62"/>
      <c r="C322" s="62"/>
      <c r="D322" s="60">
        <v>0</v>
      </c>
      <c r="E322" s="59"/>
    </row>
    <row r="323" spans="1:5" ht="20.149999999999999" customHeight="1">
      <c r="A323" s="63" t="s">
        <v>42</v>
      </c>
      <c r="B323" s="62"/>
      <c r="C323" s="62"/>
      <c r="D323" s="60">
        <v>0</v>
      </c>
      <c r="E323" s="59"/>
    </row>
    <row r="324" spans="1:5" ht="20.149999999999999" customHeight="1">
      <c r="A324" s="59" t="s">
        <v>237</v>
      </c>
      <c r="B324" s="62"/>
      <c r="C324" s="62"/>
      <c r="D324" s="60">
        <v>0</v>
      </c>
      <c r="E324" s="59"/>
    </row>
    <row r="325" spans="1:5" ht="20.149999999999999" customHeight="1">
      <c r="A325" s="61" t="s">
        <v>49</v>
      </c>
      <c r="B325" s="62"/>
      <c r="C325" s="62"/>
      <c r="D325" s="60">
        <v>0</v>
      </c>
      <c r="E325" s="59"/>
    </row>
    <row r="326" spans="1:5" ht="20.149999999999999" customHeight="1">
      <c r="A326" s="61" t="s">
        <v>238</v>
      </c>
      <c r="B326" s="62"/>
      <c r="C326" s="62"/>
      <c r="D326" s="60">
        <v>0</v>
      </c>
      <c r="E326" s="59"/>
    </row>
    <row r="327" spans="1:5" ht="20.149999999999999" customHeight="1">
      <c r="A327" s="61" t="s">
        <v>239</v>
      </c>
      <c r="B327" s="60">
        <f>SUM(B328:B334)</f>
        <v>0</v>
      </c>
      <c r="C327" s="60">
        <f>SUM(C328:C334)</f>
        <v>0</v>
      </c>
      <c r="D327" s="60">
        <f>SUM(D328:D334)</f>
        <v>0</v>
      </c>
      <c r="E327" s="59"/>
    </row>
    <row r="328" spans="1:5" ht="20.149999999999999" customHeight="1">
      <c r="A328" s="63" t="s">
        <v>40</v>
      </c>
      <c r="B328" s="62"/>
      <c r="C328" s="62"/>
      <c r="D328" s="60">
        <v>0</v>
      </c>
      <c r="E328" s="59"/>
    </row>
    <row r="329" spans="1:5" ht="20.149999999999999" customHeight="1">
      <c r="A329" s="63" t="s">
        <v>41</v>
      </c>
      <c r="B329" s="62"/>
      <c r="C329" s="62"/>
      <c r="D329" s="60">
        <v>0</v>
      </c>
      <c r="E329" s="59"/>
    </row>
    <row r="330" spans="1:5" ht="20.149999999999999" customHeight="1">
      <c r="A330" s="63" t="s">
        <v>42</v>
      </c>
      <c r="B330" s="62"/>
      <c r="C330" s="62"/>
      <c r="D330" s="60">
        <v>0</v>
      </c>
      <c r="E330" s="59"/>
    </row>
    <row r="331" spans="1:5" ht="20.149999999999999" customHeight="1">
      <c r="A331" s="61" t="s">
        <v>240</v>
      </c>
      <c r="B331" s="62"/>
      <c r="C331" s="62"/>
      <c r="D331" s="60">
        <v>0</v>
      </c>
      <c r="E331" s="59"/>
    </row>
    <row r="332" spans="1:5" ht="20.149999999999999" customHeight="1">
      <c r="A332" s="61" t="s">
        <v>241</v>
      </c>
      <c r="B332" s="62"/>
      <c r="C332" s="62"/>
      <c r="D332" s="60">
        <v>0</v>
      </c>
      <c r="E332" s="59"/>
    </row>
    <row r="333" spans="1:5" ht="20.149999999999999" customHeight="1">
      <c r="A333" s="61" t="s">
        <v>49</v>
      </c>
      <c r="B333" s="62"/>
      <c r="C333" s="62"/>
      <c r="D333" s="60">
        <v>0</v>
      </c>
      <c r="E333" s="59"/>
    </row>
    <row r="334" spans="1:5" ht="20.149999999999999" customHeight="1">
      <c r="A334" s="63" t="s">
        <v>242</v>
      </c>
      <c r="B334" s="62"/>
      <c r="C334" s="62"/>
      <c r="D334" s="60">
        <v>0</v>
      </c>
      <c r="E334" s="59"/>
    </row>
    <row r="335" spans="1:5" ht="20.149999999999999" customHeight="1">
      <c r="A335" s="63" t="s">
        <v>243</v>
      </c>
      <c r="B335" s="60">
        <f>SUM(B336:B343)</f>
        <v>0</v>
      </c>
      <c r="C335" s="60">
        <f>SUM(C336:C343)</f>
        <v>0</v>
      </c>
      <c r="D335" s="60">
        <f>SUM(D336:D343)</f>
        <v>0</v>
      </c>
      <c r="E335" s="59"/>
    </row>
    <row r="336" spans="1:5" ht="20.149999999999999" customHeight="1">
      <c r="A336" s="63" t="s">
        <v>40</v>
      </c>
      <c r="B336" s="62"/>
      <c r="C336" s="62"/>
      <c r="D336" s="60">
        <v>0</v>
      </c>
      <c r="E336" s="59"/>
    </row>
    <row r="337" spans="1:5" ht="20.149999999999999" customHeight="1">
      <c r="A337" s="59" t="s">
        <v>41</v>
      </c>
      <c r="B337" s="62"/>
      <c r="C337" s="62"/>
      <c r="D337" s="60">
        <v>0</v>
      </c>
      <c r="E337" s="59"/>
    </row>
    <row r="338" spans="1:5" ht="20.149999999999999" customHeight="1">
      <c r="A338" s="61" t="s">
        <v>42</v>
      </c>
      <c r="B338" s="62"/>
      <c r="C338" s="62"/>
      <c r="D338" s="60">
        <v>0</v>
      </c>
      <c r="E338" s="59"/>
    </row>
    <row r="339" spans="1:5" ht="20.149999999999999" customHeight="1">
      <c r="A339" s="61" t="s">
        <v>244</v>
      </c>
      <c r="B339" s="62"/>
      <c r="C339" s="62"/>
      <c r="D339" s="60">
        <v>0</v>
      </c>
      <c r="E339" s="59"/>
    </row>
    <row r="340" spans="1:5" ht="20.149999999999999" customHeight="1">
      <c r="A340" s="61" t="s">
        <v>245</v>
      </c>
      <c r="B340" s="62"/>
      <c r="C340" s="62"/>
      <c r="D340" s="60">
        <v>0</v>
      </c>
      <c r="E340" s="59"/>
    </row>
    <row r="341" spans="1:5" ht="20.149999999999999" customHeight="1">
      <c r="A341" s="63" t="s">
        <v>246</v>
      </c>
      <c r="B341" s="62"/>
      <c r="C341" s="62"/>
      <c r="D341" s="60">
        <v>0</v>
      </c>
      <c r="E341" s="59"/>
    </row>
    <row r="342" spans="1:5" ht="20.149999999999999" customHeight="1">
      <c r="A342" s="63" t="s">
        <v>49</v>
      </c>
      <c r="B342" s="62"/>
      <c r="C342" s="62"/>
      <c r="D342" s="60">
        <v>0</v>
      </c>
      <c r="E342" s="59"/>
    </row>
    <row r="343" spans="1:5" ht="20.149999999999999" customHeight="1">
      <c r="A343" s="63" t="s">
        <v>247</v>
      </c>
      <c r="B343" s="62"/>
      <c r="C343" s="62"/>
      <c r="D343" s="60">
        <v>0</v>
      </c>
      <c r="E343" s="59"/>
    </row>
    <row r="344" spans="1:5" ht="20.149999999999999" customHeight="1">
      <c r="A344" s="63" t="s">
        <v>248</v>
      </c>
      <c r="B344" s="60">
        <f>SUM(B345:B359)</f>
        <v>510</v>
      </c>
      <c r="C344" s="60">
        <f>SUM(C345:C359)</f>
        <v>510</v>
      </c>
      <c r="D344" s="60">
        <f>SUM(D345:D359)</f>
        <v>452</v>
      </c>
      <c r="E344" s="59"/>
    </row>
    <row r="345" spans="1:5" ht="20.149999999999999" customHeight="1">
      <c r="A345" s="63" t="s">
        <v>40</v>
      </c>
      <c r="B345" s="62">
        <v>510</v>
      </c>
      <c r="C345" s="62">
        <v>510</v>
      </c>
      <c r="D345" s="60">
        <v>445</v>
      </c>
      <c r="E345" s="59"/>
    </row>
    <row r="346" spans="1:5" ht="20.149999999999999" customHeight="1">
      <c r="A346" s="61" t="s">
        <v>41</v>
      </c>
      <c r="B346" s="62"/>
      <c r="C346" s="62"/>
      <c r="D346" s="60">
        <v>2</v>
      </c>
      <c r="E346" s="59"/>
    </row>
    <row r="347" spans="1:5" ht="20.149999999999999" customHeight="1">
      <c r="A347" s="61" t="s">
        <v>42</v>
      </c>
      <c r="B347" s="62"/>
      <c r="C347" s="62"/>
      <c r="D347" s="60">
        <v>0</v>
      </c>
      <c r="E347" s="59"/>
    </row>
    <row r="348" spans="1:5" ht="20.149999999999999" customHeight="1">
      <c r="A348" s="61" t="s">
        <v>249</v>
      </c>
      <c r="B348" s="62"/>
      <c r="C348" s="62"/>
      <c r="D348" s="60">
        <v>0</v>
      </c>
      <c r="E348" s="59"/>
    </row>
    <row r="349" spans="1:5" ht="20.149999999999999" customHeight="1">
      <c r="A349" s="63" t="s">
        <v>250</v>
      </c>
      <c r="B349" s="62"/>
      <c r="C349" s="62"/>
      <c r="D349" s="60">
        <v>3</v>
      </c>
      <c r="E349" s="59"/>
    </row>
    <row r="350" spans="1:5" ht="20.149999999999999" customHeight="1">
      <c r="A350" s="63" t="s">
        <v>251</v>
      </c>
      <c r="B350" s="62"/>
      <c r="C350" s="62"/>
      <c r="D350" s="60">
        <v>0</v>
      </c>
      <c r="E350" s="59"/>
    </row>
    <row r="351" spans="1:5" ht="20.149999999999999" customHeight="1">
      <c r="A351" s="63" t="s">
        <v>252</v>
      </c>
      <c r="B351" s="62"/>
      <c r="C351" s="62"/>
      <c r="D351" s="60">
        <v>0</v>
      </c>
      <c r="E351" s="59"/>
    </row>
    <row r="352" spans="1:5" ht="20.149999999999999" customHeight="1">
      <c r="A352" s="59" t="s">
        <v>253</v>
      </c>
      <c r="B352" s="62"/>
      <c r="C352" s="62"/>
      <c r="D352" s="60">
        <v>0</v>
      </c>
      <c r="E352" s="59"/>
    </row>
    <row r="353" spans="1:5" ht="20.149999999999999" customHeight="1">
      <c r="A353" s="61" t="s">
        <v>254</v>
      </c>
      <c r="B353" s="62"/>
      <c r="C353" s="62"/>
      <c r="D353" s="60">
        <v>0</v>
      </c>
      <c r="E353" s="59"/>
    </row>
    <row r="354" spans="1:5" ht="20.149999999999999" customHeight="1">
      <c r="A354" s="61" t="s">
        <v>255</v>
      </c>
      <c r="B354" s="62"/>
      <c r="C354" s="62"/>
      <c r="D354" s="60">
        <v>2</v>
      </c>
      <c r="E354" s="59"/>
    </row>
    <row r="355" spans="1:5" ht="20.149999999999999" customHeight="1">
      <c r="A355" s="61" t="s">
        <v>256</v>
      </c>
      <c r="B355" s="62"/>
      <c r="C355" s="62"/>
      <c r="D355" s="60">
        <v>0</v>
      </c>
      <c r="E355" s="59"/>
    </row>
    <row r="356" spans="1:5" ht="20.149999999999999" customHeight="1">
      <c r="A356" s="63" t="s">
        <v>257</v>
      </c>
      <c r="B356" s="62"/>
      <c r="C356" s="62"/>
      <c r="D356" s="60">
        <v>0</v>
      </c>
      <c r="E356" s="59"/>
    </row>
    <row r="357" spans="1:5" ht="20.149999999999999" customHeight="1">
      <c r="A357" s="63" t="s">
        <v>81</v>
      </c>
      <c r="B357" s="62"/>
      <c r="C357" s="62"/>
      <c r="D357" s="60">
        <v>0</v>
      </c>
      <c r="E357" s="59"/>
    </row>
    <row r="358" spans="1:5" ht="20.149999999999999" customHeight="1">
      <c r="A358" s="63" t="s">
        <v>49</v>
      </c>
      <c r="B358" s="62"/>
      <c r="C358" s="62"/>
      <c r="D358" s="60">
        <v>0</v>
      </c>
      <c r="E358" s="59"/>
    </row>
    <row r="359" spans="1:5" ht="20.149999999999999" customHeight="1">
      <c r="A359" s="61" t="s">
        <v>258</v>
      </c>
      <c r="B359" s="62"/>
      <c r="C359" s="62"/>
      <c r="D359" s="60">
        <v>0</v>
      </c>
      <c r="E359" s="59"/>
    </row>
    <row r="360" spans="1:5" ht="20.149999999999999" customHeight="1">
      <c r="A360" s="61" t="s">
        <v>259</v>
      </c>
      <c r="B360" s="60">
        <f>SUM(B361:B369)</f>
        <v>0</v>
      </c>
      <c r="C360" s="60">
        <f>SUM(C361:C369)</f>
        <v>0</v>
      </c>
      <c r="D360" s="60">
        <f>SUM(D361:D369)</f>
        <v>0</v>
      </c>
      <c r="E360" s="59"/>
    </row>
    <row r="361" spans="1:5" ht="20.149999999999999" customHeight="1">
      <c r="A361" s="61" t="s">
        <v>40</v>
      </c>
      <c r="B361" s="62"/>
      <c r="C361" s="62"/>
      <c r="D361" s="60">
        <v>0</v>
      </c>
      <c r="E361" s="59"/>
    </row>
    <row r="362" spans="1:5" ht="20.149999999999999" customHeight="1">
      <c r="A362" s="63" t="s">
        <v>41</v>
      </c>
      <c r="B362" s="62"/>
      <c r="C362" s="62"/>
      <c r="D362" s="60">
        <v>0</v>
      </c>
      <c r="E362" s="59"/>
    </row>
    <row r="363" spans="1:5" ht="20.149999999999999" customHeight="1">
      <c r="A363" s="63" t="s">
        <v>42</v>
      </c>
      <c r="B363" s="62"/>
      <c r="C363" s="62"/>
      <c r="D363" s="60">
        <v>0</v>
      </c>
      <c r="E363" s="59"/>
    </row>
    <row r="364" spans="1:5" ht="20.149999999999999" customHeight="1">
      <c r="A364" s="63" t="s">
        <v>260</v>
      </c>
      <c r="B364" s="62"/>
      <c r="C364" s="62"/>
      <c r="D364" s="60">
        <v>0</v>
      </c>
      <c r="E364" s="59"/>
    </row>
    <row r="365" spans="1:5" ht="20.149999999999999" customHeight="1">
      <c r="A365" s="59" t="s">
        <v>261</v>
      </c>
      <c r="B365" s="62"/>
      <c r="C365" s="62"/>
      <c r="D365" s="60">
        <v>0</v>
      </c>
      <c r="E365" s="59"/>
    </row>
    <row r="366" spans="1:5" ht="20.149999999999999" customHeight="1">
      <c r="A366" s="61" t="s">
        <v>262</v>
      </c>
      <c r="B366" s="62"/>
      <c r="C366" s="62"/>
      <c r="D366" s="60">
        <v>0</v>
      </c>
      <c r="E366" s="59"/>
    </row>
    <row r="367" spans="1:5" ht="20.149999999999999" customHeight="1">
      <c r="A367" s="61" t="s">
        <v>81</v>
      </c>
      <c r="B367" s="62"/>
      <c r="C367" s="62"/>
      <c r="D367" s="60">
        <v>0</v>
      </c>
      <c r="E367" s="59"/>
    </row>
    <row r="368" spans="1:5" ht="20.149999999999999" customHeight="1">
      <c r="A368" s="61" t="s">
        <v>49</v>
      </c>
      <c r="B368" s="62"/>
      <c r="C368" s="62"/>
      <c r="D368" s="60">
        <v>0</v>
      </c>
      <c r="E368" s="59"/>
    </row>
    <row r="369" spans="1:5" ht="20.149999999999999" customHeight="1">
      <c r="A369" s="63" t="s">
        <v>263</v>
      </c>
      <c r="B369" s="62"/>
      <c r="C369" s="62"/>
      <c r="D369" s="60">
        <v>0</v>
      </c>
      <c r="E369" s="59"/>
    </row>
    <row r="370" spans="1:5" ht="20.149999999999999" customHeight="1">
      <c r="A370" s="63" t="s">
        <v>264</v>
      </c>
      <c r="B370" s="60">
        <f>SUM(B371:B379)</f>
        <v>0</v>
      </c>
      <c r="C370" s="60">
        <f>SUM(C371:C379)</f>
        <v>0</v>
      </c>
      <c r="D370" s="60">
        <f>SUM(D371:D379)</f>
        <v>0</v>
      </c>
      <c r="E370" s="59"/>
    </row>
    <row r="371" spans="1:5" ht="20.149999999999999" customHeight="1">
      <c r="A371" s="63" t="s">
        <v>40</v>
      </c>
      <c r="B371" s="62"/>
      <c r="C371" s="62"/>
      <c r="D371" s="60">
        <v>0</v>
      </c>
      <c r="E371" s="59"/>
    </row>
    <row r="372" spans="1:5" ht="20.149999999999999" customHeight="1">
      <c r="A372" s="61" t="s">
        <v>41</v>
      </c>
      <c r="B372" s="62"/>
      <c r="C372" s="62"/>
      <c r="D372" s="60">
        <v>0</v>
      </c>
      <c r="E372" s="59"/>
    </row>
    <row r="373" spans="1:5" ht="20.149999999999999" customHeight="1">
      <c r="A373" s="61" t="s">
        <v>42</v>
      </c>
      <c r="B373" s="62"/>
      <c r="C373" s="62"/>
      <c r="D373" s="60">
        <v>0</v>
      </c>
      <c r="E373" s="59"/>
    </row>
    <row r="374" spans="1:5" ht="20.149999999999999" customHeight="1">
      <c r="A374" s="61" t="s">
        <v>265</v>
      </c>
      <c r="B374" s="62"/>
      <c r="C374" s="62"/>
      <c r="D374" s="60">
        <v>0</v>
      </c>
      <c r="E374" s="59"/>
    </row>
    <row r="375" spans="1:5" ht="20.149999999999999" customHeight="1">
      <c r="A375" s="63" t="s">
        <v>266</v>
      </c>
      <c r="B375" s="62"/>
      <c r="C375" s="62"/>
      <c r="D375" s="60">
        <v>0</v>
      </c>
      <c r="E375" s="59"/>
    </row>
    <row r="376" spans="1:5" ht="20.149999999999999" customHeight="1">
      <c r="A376" s="63" t="s">
        <v>267</v>
      </c>
      <c r="B376" s="62"/>
      <c r="C376" s="62"/>
      <c r="D376" s="60">
        <v>0</v>
      </c>
      <c r="E376" s="59"/>
    </row>
    <row r="377" spans="1:5" ht="20.149999999999999" customHeight="1">
      <c r="A377" s="63" t="s">
        <v>81</v>
      </c>
      <c r="B377" s="62"/>
      <c r="C377" s="62"/>
      <c r="D377" s="60">
        <v>0</v>
      </c>
      <c r="E377" s="59"/>
    </row>
    <row r="378" spans="1:5" ht="20.149999999999999" customHeight="1">
      <c r="A378" s="59" t="s">
        <v>49</v>
      </c>
      <c r="B378" s="62"/>
      <c r="C378" s="62"/>
      <c r="D378" s="60">
        <v>0</v>
      </c>
      <c r="E378" s="59"/>
    </row>
    <row r="379" spans="1:5" ht="20.149999999999999" customHeight="1">
      <c r="A379" s="61" t="s">
        <v>268</v>
      </c>
      <c r="B379" s="62"/>
      <c r="C379" s="62"/>
      <c r="D379" s="60">
        <v>0</v>
      </c>
      <c r="E379" s="59"/>
    </row>
    <row r="380" spans="1:5" ht="20.149999999999999" customHeight="1">
      <c r="A380" s="61" t="s">
        <v>269</v>
      </c>
      <c r="B380" s="60">
        <f>SUM(B381:B387)</f>
        <v>0</v>
      </c>
      <c r="C380" s="60">
        <f>SUM(C381:C387)</f>
        <v>0</v>
      </c>
      <c r="D380" s="60">
        <f>SUM(D381:D387)</f>
        <v>0</v>
      </c>
      <c r="E380" s="59"/>
    </row>
    <row r="381" spans="1:5" ht="20.149999999999999" customHeight="1">
      <c r="A381" s="61" t="s">
        <v>40</v>
      </c>
      <c r="B381" s="62"/>
      <c r="C381" s="62"/>
      <c r="D381" s="60">
        <v>0</v>
      </c>
      <c r="E381" s="59"/>
    </row>
    <row r="382" spans="1:5" ht="20.149999999999999" customHeight="1">
      <c r="A382" s="61" t="s">
        <v>41</v>
      </c>
      <c r="B382" s="62"/>
      <c r="C382" s="62"/>
      <c r="D382" s="60">
        <v>0</v>
      </c>
      <c r="E382" s="59"/>
    </row>
    <row r="383" spans="1:5" ht="20.149999999999999" customHeight="1">
      <c r="A383" s="63" t="s">
        <v>42</v>
      </c>
      <c r="B383" s="62"/>
      <c r="C383" s="62"/>
      <c r="D383" s="60">
        <v>0</v>
      </c>
      <c r="E383" s="59"/>
    </row>
    <row r="384" spans="1:5" ht="20.149999999999999" customHeight="1">
      <c r="A384" s="63" t="s">
        <v>270</v>
      </c>
      <c r="B384" s="62"/>
      <c r="C384" s="62"/>
      <c r="D384" s="60">
        <v>0</v>
      </c>
      <c r="E384" s="59"/>
    </row>
    <row r="385" spans="1:5" ht="20.149999999999999" customHeight="1">
      <c r="A385" s="63" t="s">
        <v>271</v>
      </c>
      <c r="B385" s="62"/>
      <c r="C385" s="62"/>
      <c r="D385" s="60">
        <v>0</v>
      </c>
      <c r="E385" s="59"/>
    </row>
    <row r="386" spans="1:5" ht="20.149999999999999" customHeight="1">
      <c r="A386" s="63" t="s">
        <v>49</v>
      </c>
      <c r="B386" s="62"/>
      <c r="C386" s="62"/>
      <c r="D386" s="60">
        <v>0</v>
      </c>
      <c r="E386" s="59"/>
    </row>
    <row r="387" spans="1:5" ht="20.149999999999999" customHeight="1">
      <c r="A387" s="59" t="s">
        <v>272</v>
      </c>
      <c r="B387" s="62"/>
      <c r="C387" s="62"/>
      <c r="D387" s="60">
        <v>0</v>
      </c>
      <c r="E387" s="59"/>
    </row>
    <row r="388" spans="1:5" ht="20.149999999999999" customHeight="1">
      <c r="A388" s="61" t="s">
        <v>273</v>
      </c>
      <c r="B388" s="60">
        <f>SUM(B389:B393)</f>
        <v>0</v>
      </c>
      <c r="C388" s="60">
        <f>SUM(C389:C393)</f>
        <v>0</v>
      </c>
      <c r="D388" s="60">
        <f>SUM(D389:D393)</f>
        <v>0</v>
      </c>
      <c r="E388" s="59"/>
    </row>
    <row r="389" spans="1:5" ht="20.149999999999999" customHeight="1">
      <c r="A389" s="61" t="s">
        <v>40</v>
      </c>
      <c r="B389" s="62"/>
      <c r="C389" s="62"/>
      <c r="D389" s="60">
        <v>0</v>
      </c>
      <c r="E389" s="59"/>
    </row>
    <row r="390" spans="1:5" ht="20.149999999999999" customHeight="1">
      <c r="A390" s="61" t="s">
        <v>41</v>
      </c>
      <c r="B390" s="62"/>
      <c r="C390" s="62"/>
      <c r="D390" s="60">
        <v>0</v>
      </c>
      <c r="E390" s="59"/>
    </row>
    <row r="391" spans="1:5" ht="20.149999999999999" customHeight="1">
      <c r="A391" s="59" t="s">
        <v>81</v>
      </c>
      <c r="B391" s="62"/>
      <c r="C391" s="62"/>
      <c r="D391" s="60">
        <v>0</v>
      </c>
      <c r="E391" s="59"/>
    </row>
    <row r="392" spans="1:5" ht="20.149999999999999" customHeight="1">
      <c r="A392" s="63" t="s">
        <v>274</v>
      </c>
      <c r="B392" s="62"/>
      <c r="C392" s="62"/>
      <c r="D392" s="60">
        <v>0</v>
      </c>
      <c r="E392" s="59"/>
    </row>
    <row r="393" spans="1:5" ht="20.149999999999999" customHeight="1">
      <c r="A393" s="61" t="s">
        <v>275</v>
      </c>
      <c r="B393" s="62"/>
      <c r="C393" s="62"/>
      <c r="D393" s="60">
        <v>0</v>
      </c>
      <c r="E393" s="59"/>
    </row>
    <row r="394" spans="1:5" ht="20.149999999999999" customHeight="1">
      <c r="A394" s="61" t="s">
        <v>276</v>
      </c>
      <c r="B394" s="60">
        <f>B395</f>
        <v>0</v>
      </c>
      <c r="C394" s="60">
        <f>C395</f>
        <v>0</v>
      </c>
      <c r="D394" s="60">
        <f>D395</f>
        <v>0</v>
      </c>
      <c r="E394" s="59"/>
    </row>
    <row r="395" spans="1:5" ht="20.149999999999999" customHeight="1">
      <c r="A395" s="61" t="s">
        <v>277</v>
      </c>
      <c r="B395" s="62"/>
      <c r="C395" s="62"/>
      <c r="D395" s="60">
        <v>0</v>
      </c>
      <c r="E395" s="59"/>
    </row>
    <row r="396" spans="1:5" ht="20.149999999999999" customHeight="1">
      <c r="A396" s="63" t="s">
        <v>278</v>
      </c>
      <c r="B396" s="60">
        <f>SUM(B397,B402,B411,B418,B424,B428,B432,B436,B442,B449)</f>
        <v>32865</v>
      </c>
      <c r="C396" s="60">
        <f>SUM(C397,C402,C411,C418,C424,C428,C432,C436,C442,C449)</f>
        <v>33364</v>
      </c>
      <c r="D396" s="60">
        <f>SUM(D397,D402,D411,D418,D424,D428,D432,D436,D442,D449)</f>
        <v>31000</v>
      </c>
      <c r="E396" s="59"/>
    </row>
    <row r="397" spans="1:5" ht="20.149999999999999" customHeight="1">
      <c r="A397" s="61" t="s">
        <v>279</v>
      </c>
      <c r="B397" s="60">
        <f>SUM(B398:B401)</f>
        <v>2580</v>
      </c>
      <c r="C397" s="60">
        <f>SUM(C398:C401)</f>
        <v>2580</v>
      </c>
      <c r="D397" s="60">
        <f>SUM(D398:D401)</f>
        <v>1059</v>
      </c>
      <c r="E397" s="59"/>
    </row>
    <row r="398" spans="1:5" ht="20.149999999999999" customHeight="1">
      <c r="A398" s="61" t="s">
        <v>40</v>
      </c>
      <c r="B398" s="62">
        <v>2580</v>
      </c>
      <c r="C398" s="62">
        <v>2580</v>
      </c>
      <c r="D398" s="60">
        <v>221</v>
      </c>
      <c r="E398" s="59"/>
    </row>
    <row r="399" spans="1:5" ht="20.149999999999999" customHeight="1">
      <c r="A399" s="61" t="s">
        <v>41</v>
      </c>
      <c r="B399" s="62"/>
      <c r="C399" s="62"/>
      <c r="D399" s="60">
        <v>150</v>
      </c>
      <c r="E399" s="59"/>
    </row>
    <row r="400" spans="1:5" ht="20.149999999999999" customHeight="1">
      <c r="A400" s="63" t="s">
        <v>42</v>
      </c>
      <c r="B400" s="62"/>
      <c r="C400" s="62"/>
      <c r="D400" s="60">
        <v>0</v>
      </c>
      <c r="E400" s="59"/>
    </row>
    <row r="401" spans="1:5" ht="20.149999999999999" customHeight="1">
      <c r="A401" s="63" t="s">
        <v>280</v>
      </c>
      <c r="B401" s="62"/>
      <c r="C401" s="62"/>
      <c r="D401" s="60">
        <v>688</v>
      </c>
      <c r="E401" s="59"/>
    </row>
    <row r="402" spans="1:5" ht="20.149999999999999" customHeight="1">
      <c r="A402" s="63" t="s">
        <v>281</v>
      </c>
      <c r="B402" s="60">
        <f>SUM(B403:B410)</f>
        <v>29265</v>
      </c>
      <c r="C402" s="60">
        <f>SUM(C403:C410)</f>
        <v>29751</v>
      </c>
      <c r="D402" s="60">
        <f>SUM(D403:D410)</f>
        <v>28467</v>
      </c>
      <c r="E402" s="59"/>
    </row>
    <row r="403" spans="1:5" ht="20.149999999999999" customHeight="1">
      <c r="A403" s="61" t="s">
        <v>282</v>
      </c>
      <c r="B403" s="62">
        <f>959+29</f>
        <v>988</v>
      </c>
      <c r="C403" s="62">
        <v>1000</v>
      </c>
      <c r="D403" s="60">
        <v>963</v>
      </c>
      <c r="E403" s="59"/>
    </row>
    <row r="404" spans="1:5" ht="20.149999999999999" customHeight="1">
      <c r="A404" s="61" t="s">
        <v>283</v>
      </c>
      <c r="B404" s="62">
        <f>15858+566</f>
        <v>16424</v>
      </c>
      <c r="C404" s="62">
        <f>16424+280</f>
        <v>16704</v>
      </c>
      <c r="D404" s="60">
        <v>16087</v>
      </c>
      <c r="E404" s="59"/>
    </row>
    <row r="405" spans="1:5" ht="20.149999999999999" customHeight="1">
      <c r="A405" s="61" t="s">
        <v>284</v>
      </c>
      <c r="B405" s="62">
        <f>9144+203</f>
        <v>9347</v>
      </c>
      <c r="C405" s="62">
        <f>9347+154</f>
        <v>9501</v>
      </c>
      <c r="D405" s="60">
        <v>8944</v>
      </c>
      <c r="E405" s="59"/>
    </row>
    <row r="406" spans="1:5" ht="20.149999999999999" customHeight="1">
      <c r="A406" s="61" t="s">
        <v>285</v>
      </c>
      <c r="B406" s="62">
        <f>2210+31</f>
        <v>2241</v>
      </c>
      <c r="C406" s="62">
        <f>2241+40</f>
        <v>2281</v>
      </c>
      <c r="D406" s="60">
        <v>2232</v>
      </c>
      <c r="E406" s="59"/>
    </row>
    <row r="407" spans="1:5" ht="20.149999999999999" customHeight="1">
      <c r="A407" s="61" t="s">
        <v>286</v>
      </c>
      <c r="B407" s="62"/>
      <c r="C407" s="62"/>
      <c r="D407" s="60">
        <v>31</v>
      </c>
      <c r="E407" s="59"/>
    </row>
    <row r="408" spans="1:5" ht="20.149999999999999" customHeight="1">
      <c r="A408" s="61" t="s">
        <v>287</v>
      </c>
      <c r="B408" s="62"/>
      <c r="C408" s="62"/>
      <c r="D408" s="60">
        <v>0</v>
      </c>
      <c r="E408" s="59"/>
    </row>
    <row r="409" spans="1:5" ht="20.149999999999999" customHeight="1">
      <c r="A409" s="61" t="s">
        <v>288</v>
      </c>
      <c r="B409" s="62"/>
      <c r="C409" s="62"/>
      <c r="D409" s="60">
        <v>0</v>
      </c>
      <c r="E409" s="59"/>
    </row>
    <row r="410" spans="1:5" ht="20.149999999999999" customHeight="1">
      <c r="A410" s="63" t="s">
        <v>289</v>
      </c>
      <c r="B410" s="62">
        <v>265</v>
      </c>
      <c r="C410" s="62">
        <v>265</v>
      </c>
      <c r="D410" s="60">
        <v>210</v>
      </c>
      <c r="E410" s="59"/>
    </row>
    <row r="411" spans="1:5" ht="20.149999999999999" customHeight="1">
      <c r="A411" s="63" t="s">
        <v>290</v>
      </c>
      <c r="B411" s="60">
        <f>SUM(B412:B417)</f>
        <v>408</v>
      </c>
      <c r="C411" s="60">
        <f>SUM(C412:C417)</f>
        <v>408</v>
      </c>
      <c r="D411" s="60">
        <f>SUM(D412:D417)</f>
        <v>1026</v>
      </c>
      <c r="E411" s="59"/>
    </row>
    <row r="412" spans="1:5" ht="20.149999999999999" customHeight="1">
      <c r="A412" s="63" t="s">
        <v>291</v>
      </c>
      <c r="B412" s="62"/>
      <c r="C412" s="62"/>
      <c r="D412" s="60">
        <v>594</v>
      </c>
      <c r="E412" s="59"/>
    </row>
    <row r="413" spans="1:5" ht="20.149999999999999" customHeight="1">
      <c r="A413" s="59" t="s">
        <v>292</v>
      </c>
      <c r="B413" s="62">
        <v>408</v>
      </c>
      <c r="C413" s="62">
        <v>408</v>
      </c>
      <c r="D413" s="60">
        <v>317</v>
      </c>
      <c r="E413" s="59"/>
    </row>
    <row r="414" spans="1:5" ht="20.149999999999999" customHeight="1">
      <c r="A414" s="61" t="s">
        <v>293</v>
      </c>
      <c r="B414" s="62"/>
      <c r="C414" s="62"/>
      <c r="D414" s="60">
        <v>0</v>
      </c>
      <c r="E414" s="59"/>
    </row>
    <row r="415" spans="1:5" ht="20.149999999999999" customHeight="1">
      <c r="A415" s="61" t="s">
        <v>294</v>
      </c>
      <c r="B415" s="62"/>
      <c r="C415" s="62"/>
      <c r="D415" s="60">
        <v>0</v>
      </c>
      <c r="E415" s="59"/>
    </row>
    <row r="416" spans="1:5" ht="20.149999999999999" customHeight="1">
      <c r="A416" s="61" t="s">
        <v>295</v>
      </c>
      <c r="B416" s="62"/>
      <c r="C416" s="62"/>
      <c r="D416" s="60">
        <v>0</v>
      </c>
      <c r="E416" s="59"/>
    </row>
    <row r="417" spans="1:5" ht="20.149999999999999" customHeight="1">
      <c r="A417" s="63" t="s">
        <v>296</v>
      </c>
      <c r="B417" s="62"/>
      <c r="C417" s="62"/>
      <c r="D417" s="60">
        <v>115</v>
      </c>
      <c r="E417" s="59"/>
    </row>
    <row r="418" spans="1:5" ht="20.149999999999999" customHeight="1">
      <c r="A418" s="63" t="s">
        <v>297</v>
      </c>
      <c r="B418" s="60">
        <f>SUM(B419:B423)</f>
        <v>0</v>
      </c>
      <c r="C418" s="60">
        <f>SUM(C419:C423)</f>
        <v>0</v>
      </c>
      <c r="D418" s="60">
        <f>SUM(D419:D423)</f>
        <v>2</v>
      </c>
      <c r="E418" s="59"/>
    </row>
    <row r="419" spans="1:5" ht="20.149999999999999" customHeight="1">
      <c r="A419" s="63" t="s">
        <v>298</v>
      </c>
      <c r="B419" s="62"/>
      <c r="C419" s="62"/>
      <c r="D419" s="60">
        <v>0</v>
      </c>
      <c r="E419" s="59"/>
    </row>
    <row r="420" spans="1:5" ht="20.149999999999999" customHeight="1">
      <c r="A420" s="61" t="s">
        <v>299</v>
      </c>
      <c r="B420" s="62"/>
      <c r="C420" s="62"/>
      <c r="D420" s="60">
        <v>0</v>
      </c>
      <c r="E420" s="59"/>
    </row>
    <row r="421" spans="1:5" ht="20.149999999999999" customHeight="1">
      <c r="A421" s="61" t="s">
        <v>300</v>
      </c>
      <c r="B421" s="62"/>
      <c r="C421" s="62"/>
      <c r="D421" s="60">
        <v>0</v>
      </c>
      <c r="E421" s="59"/>
    </row>
    <row r="422" spans="1:5" ht="20.149999999999999" customHeight="1">
      <c r="A422" s="61" t="s">
        <v>301</v>
      </c>
      <c r="B422" s="62"/>
      <c r="C422" s="62"/>
      <c r="D422" s="60">
        <v>0</v>
      </c>
      <c r="E422" s="59"/>
    </row>
    <row r="423" spans="1:5" ht="20.149999999999999" customHeight="1">
      <c r="A423" s="63" t="s">
        <v>302</v>
      </c>
      <c r="B423" s="62"/>
      <c r="C423" s="62"/>
      <c r="D423" s="60">
        <v>2</v>
      </c>
      <c r="E423" s="59"/>
    </row>
    <row r="424" spans="1:5" ht="20.149999999999999" customHeight="1">
      <c r="A424" s="63" t="s">
        <v>303</v>
      </c>
      <c r="B424" s="60">
        <f>SUM(B425:B427)</f>
        <v>0</v>
      </c>
      <c r="C424" s="60">
        <f>SUM(C425:C427)</f>
        <v>0</v>
      </c>
      <c r="D424" s="60">
        <f>SUM(D425:D427)</f>
        <v>0</v>
      </c>
      <c r="E424" s="59"/>
    </row>
    <row r="425" spans="1:5" ht="20.149999999999999" customHeight="1">
      <c r="A425" s="63" t="s">
        <v>304</v>
      </c>
      <c r="B425" s="62"/>
      <c r="C425" s="62"/>
      <c r="D425" s="60">
        <v>0</v>
      </c>
      <c r="E425" s="59"/>
    </row>
    <row r="426" spans="1:5" ht="20.149999999999999" customHeight="1">
      <c r="A426" s="59" t="s">
        <v>305</v>
      </c>
      <c r="B426" s="62"/>
      <c r="C426" s="62"/>
      <c r="D426" s="60">
        <v>0</v>
      </c>
      <c r="E426" s="59"/>
    </row>
    <row r="427" spans="1:5" ht="20.149999999999999" customHeight="1">
      <c r="A427" s="61" t="s">
        <v>306</v>
      </c>
      <c r="B427" s="62"/>
      <c r="C427" s="62"/>
      <c r="D427" s="60">
        <v>0</v>
      </c>
      <c r="E427" s="59"/>
    </row>
    <row r="428" spans="1:5" ht="20.149999999999999" customHeight="1">
      <c r="A428" s="61" t="s">
        <v>307</v>
      </c>
      <c r="B428" s="60">
        <f>SUM(B429:B431)</f>
        <v>0</v>
      </c>
      <c r="C428" s="60">
        <f>SUM(C429:C431)</f>
        <v>0</v>
      </c>
      <c r="D428" s="60">
        <f>SUM(D429:D431)</f>
        <v>0</v>
      </c>
      <c r="E428" s="59"/>
    </row>
    <row r="429" spans="1:5" ht="20.149999999999999" customHeight="1">
      <c r="A429" s="61" t="s">
        <v>308</v>
      </c>
      <c r="B429" s="62"/>
      <c r="C429" s="62"/>
      <c r="D429" s="60">
        <v>0</v>
      </c>
      <c r="E429" s="59"/>
    </row>
    <row r="430" spans="1:5" ht="20.149999999999999" customHeight="1">
      <c r="A430" s="63" t="s">
        <v>309</v>
      </c>
      <c r="B430" s="62"/>
      <c r="C430" s="62"/>
      <c r="D430" s="60">
        <v>0</v>
      </c>
      <c r="E430" s="59"/>
    </row>
    <row r="431" spans="1:5" ht="20.149999999999999" customHeight="1">
      <c r="A431" s="63" t="s">
        <v>310</v>
      </c>
      <c r="B431" s="62"/>
      <c r="C431" s="62"/>
      <c r="D431" s="60">
        <v>0</v>
      </c>
      <c r="E431" s="59"/>
    </row>
    <row r="432" spans="1:5" ht="20.149999999999999" customHeight="1">
      <c r="A432" s="63" t="s">
        <v>311</v>
      </c>
      <c r="B432" s="60">
        <f>SUM(B433:B435)</f>
        <v>68</v>
      </c>
      <c r="C432" s="60">
        <f>SUM(C433:C435)</f>
        <v>68</v>
      </c>
      <c r="D432" s="60">
        <f>SUM(D433:D435)</f>
        <v>79</v>
      </c>
      <c r="E432" s="59"/>
    </row>
    <row r="433" spans="1:5" ht="20.149999999999999" customHeight="1">
      <c r="A433" s="61" t="s">
        <v>312</v>
      </c>
      <c r="B433" s="62">
        <v>68</v>
      </c>
      <c r="C433" s="62">
        <v>68</v>
      </c>
      <c r="D433" s="60">
        <v>79</v>
      </c>
      <c r="E433" s="59"/>
    </row>
    <row r="434" spans="1:5" ht="19.5" customHeight="1">
      <c r="A434" s="61" t="s">
        <v>313</v>
      </c>
      <c r="B434" s="62"/>
      <c r="C434" s="62"/>
      <c r="D434" s="60">
        <v>0</v>
      </c>
      <c r="E434" s="59"/>
    </row>
    <row r="435" spans="1:5" ht="20.149999999999999" customHeight="1">
      <c r="A435" s="61" t="s">
        <v>314</v>
      </c>
      <c r="B435" s="62"/>
      <c r="C435" s="62"/>
      <c r="D435" s="60">
        <v>0</v>
      </c>
      <c r="E435" s="59"/>
    </row>
    <row r="436" spans="1:5" ht="20.149999999999999" customHeight="1">
      <c r="A436" s="61" t="s">
        <v>315</v>
      </c>
      <c r="B436" s="60">
        <f>SUM(B437:B441)</f>
        <v>150</v>
      </c>
      <c r="C436" s="60">
        <f>SUM(C437:C441)</f>
        <v>163</v>
      </c>
      <c r="D436" s="60">
        <f>SUM(D437:D441)</f>
        <v>157</v>
      </c>
      <c r="E436" s="59"/>
    </row>
    <row r="437" spans="1:5" ht="20.149999999999999" customHeight="1">
      <c r="A437" s="61" t="s">
        <v>316</v>
      </c>
      <c r="B437" s="62"/>
      <c r="C437" s="62"/>
      <c r="D437" s="60">
        <v>146</v>
      </c>
      <c r="E437" s="59"/>
    </row>
    <row r="438" spans="1:5" ht="20.149999999999999" customHeight="1">
      <c r="A438" s="63" t="s">
        <v>317</v>
      </c>
      <c r="B438" s="62">
        <v>120</v>
      </c>
      <c r="C438" s="62">
        <v>133</v>
      </c>
      <c r="D438" s="60">
        <v>0</v>
      </c>
      <c r="E438" s="59"/>
    </row>
    <row r="439" spans="1:5" ht="20.149999999999999" customHeight="1">
      <c r="A439" s="63" t="s">
        <v>318</v>
      </c>
      <c r="B439" s="62">
        <v>30</v>
      </c>
      <c r="C439" s="62">
        <v>30</v>
      </c>
      <c r="D439" s="60">
        <v>0</v>
      </c>
      <c r="E439" s="59"/>
    </row>
    <row r="440" spans="1:5" ht="20.149999999999999" customHeight="1">
      <c r="A440" s="63" t="s">
        <v>319</v>
      </c>
      <c r="B440" s="62"/>
      <c r="C440" s="62"/>
      <c r="D440" s="60">
        <v>0</v>
      </c>
      <c r="E440" s="59"/>
    </row>
    <row r="441" spans="1:5" ht="20.149999999999999" customHeight="1">
      <c r="A441" s="59" t="s">
        <v>320</v>
      </c>
      <c r="B441" s="62"/>
      <c r="C441" s="62"/>
      <c r="D441" s="60">
        <v>11</v>
      </c>
      <c r="E441" s="59"/>
    </row>
    <row r="442" spans="1:5" ht="20.149999999999999" customHeight="1">
      <c r="A442" s="61" t="s">
        <v>321</v>
      </c>
      <c r="B442" s="60">
        <f>SUM(B443:B448)</f>
        <v>80</v>
      </c>
      <c r="C442" s="60">
        <f>SUM(C443:C448)</f>
        <v>80</v>
      </c>
      <c r="D442" s="60">
        <f>SUM(D443:D448)</f>
        <v>210</v>
      </c>
      <c r="E442" s="59"/>
    </row>
    <row r="443" spans="1:5" ht="20.149999999999999" customHeight="1">
      <c r="A443" s="61" t="s">
        <v>322</v>
      </c>
      <c r="B443" s="62">
        <v>80</v>
      </c>
      <c r="C443" s="62">
        <v>80</v>
      </c>
      <c r="D443" s="60">
        <v>0</v>
      </c>
      <c r="E443" s="59"/>
    </row>
    <row r="444" spans="1:5" ht="20.149999999999999" customHeight="1">
      <c r="A444" s="61" t="s">
        <v>323</v>
      </c>
      <c r="B444" s="62"/>
      <c r="C444" s="62"/>
      <c r="D444" s="60">
        <v>0</v>
      </c>
      <c r="E444" s="59"/>
    </row>
    <row r="445" spans="1:5" ht="20.149999999999999" customHeight="1">
      <c r="A445" s="59" t="s">
        <v>324</v>
      </c>
      <c r="B445" s="62"/>
      <c r="C445" s="62"/>
      <c r="D445" s="60">
        <v>0</v>
      </c>
      <c r="E445" s="59"/>
    </row>
    <row r="446" spans="1:5" ht="20.149999999999999" customHeight="1">
      <c r="A446" s="63" t="s">
        <v>325</v>
      </c>
      <c r="B446" s="62"/>
      <c r="C446" s="62"/>
      <c r="D446" s="60">
        <v>0</v>
      </c>
      <c r="E446" s="59"/>
    </row>
    <row r="447" spans="1:5" ht="20.149999999999999" customHeight="1">
      <c r="A447" s="61" t="s">
        <v>326</v>
      </c>
      <c r="B447" s="62"/>
      <c r="C447" s="62"/>
      <c r="D447" s="60">
        <v>0</v>
      </c>
      <c r="E447" s="59"/>
    </row>
    <row r="448" spans="1:5" ht="20.149999999999999" customHeight="1">
      <c r="A448" s="61" t="s">
        <v>327</v>
      </c>
      <c r="B448" s="62"/>
      <c r="C448" s="62"/>
      <c r="D448" s="60">
        <v>210</v>
      </c>
      <c r="E448" s="59"/>
    </row>
    <row r="449" spans="1:5" ht="20.149999999999999" customHeight="1">
      <c r="A449" s="61" t="s">
        <v>328</v>
      </c>
      <c r="B449" s="60">
        <f>B450</f>
        <v>314</v>
      </c>
      <c r="C449" s="60">
        <f>C450</f>
        <v>314</v>
      </c>
      <c r="D449" s="60">
        <f>D450</f>
        <v>0</v>
      </c>
      <c r="E449" s="59"/>
    </row>
    <row r="450" spans="1:5" ht="20.149999999999999" customHeight="1">
      <c r="A450" s="63" t="s">
        <v>329</v>
      </c>
      <c r="B450" s="62">
        <v>314</v>
      </c>
      <c r="C450" s="62">
        <v>314</v>
      </c>
      <c r="D450" s="60">
        <v>0</v>
      </c>
      <c r="E450" s="59"/>
    </row>
    <row r="451" spans="1:5" ht="20.149999999999999" customHeight="1">
      <c r="A451" s="61" t="s">
        <v>330</v>
      </c>
      <c r="B451" s="60">
        <f>SUM(B452,B457,B466,B472,B478,B483,B488,B495,B499,B502)</f>
        <v>1854</v>
      </c>
      <c r="C451" s="60">
        <f>SUM(C452,C457,C466,C472,C478,C483,C488,C495,C499,C502)</f>
        <v>2935</v>
      </c>
      <c r="D451" s="60">
        <f>SUM(D452,D457,D466,D472,D478,D483,D488,D495,D499,D502)</f>
        <v>5886</v>
      </c>
      <c r="E451" s="59"/>
    </row>
    <row r="452" spans="1:5" ht="20.149999999999999" customHeight="1">
      <c r="A452" s="61" t="s">
        <v>331</v>
      </c>
      <c r="B452" s="60">
        <f>SUM(B453:B456)</f>
        <v>83</v>
      </c>
      <c r="C452" s="60">
        <f>SUM(C453:C456)</f>
        <v>89</v>
      </c>
      <c r="D452" s="60">
        <f>SUM(D453:D456)</f>
        <v>53</v>
      </c>
      <c r="E452" s="59"/>
    </row>
    <row r="453" spans="1:5" ht="20.149999999999999" customHeight="1">
      <c r="A453" s="61" t="s">
        <v>40</v>
      </c>
      <c r="B453" s="62">
        <v>83</v>
      </c>
      <c r="C453" s="62">
        <v>89</v>
      </c>
      <c r="D453" s="60">
        <v>47</v>
      </c>
      <c r="E453" s="59"/>
    </row>
    <row r="454" spans="1:5" ht="20.149999999999999" customHeight="1">
      <c r="A454" s="59" t="s">
        <v>41</v>
      </c>
      <c r="B454" s="62"/>
      <c r="C454" s="62"/>
      <c r="D454" s="60">
        <v>1</v>
      </c>
      <c r="E454" s="59"/>
    </row>
    <row r="455" spans="1:5" ht="20.149999999999999" customHeight="1">
      <c r="A455" s="61" t="s">
        <v>42</v>
      </c>
      <c r="B455" s="62"/>
      <c r="C455" s="62"/>
      <c r="D455" s="60">
        <v>0</v>
      </c>
      <c r="E455" s="59"/>
    </row>
    <row r="456" spans="1:5" ht="20.149999999999999" customHeight="1">
      <c r="A456" s="61" t="s">
        <v>332</v>
      </c>
      <c r="B456" s="62"/>
      <c r="C456" s="62"/>
      <c r="D456" s="60">
        <v>5</v>
      </c>
      <c r="E456" s="59"/>
    </row>
    <row r="457" spans="1:5" ht="20.149999999999999" customHeight="1">
      <c r="A457" s="61" t="s">
        <v>333</v>
      </c>
      <c r="B457" s="60">
        <f>SUM(B458:B465)</f>
        <v>0</v>
      </c>
      <c r="C457" s="60">
        <f>SUM(C458:C465)</f>
        <v>0</v>
      </c>
      <c r="D457" s="60">
        <f>SUM(D458:D465)</f>
        <v>0</v>
      </c>
      <c r="E457" s="59"/>
    </row>
    <row r="458" spans="1:5" ht="20.149999999999999" customHeight="1">
      <c r="A458" s="63" t="s">
        <v>334</v>
      </c>
      <c r="B458" s="62"/>
      <c r="C458" s="62"/>
      <c r="D458" s="60">
        <v>0</v>
      </c>
      <c r="E458" s="59"/>
    </row>
    <row r="459" spans="1:5" ht="20.149999999999999" customHeight="1">
      <c r="A459" s="63" t="s">
        <v>335</v>
      </c>
      <c r="B459" s="62"/>
      <c r="C459" s="62"/>
      <c r="D459" s="60">
        <v>0</v>
      </c>
      <c r="E459" s="59"/>
    </row>
    <row r="460" spans="1:5" ht="20.149999999999999" customHeight="1">
      <c r="A460" s="63" t="s">
        <v>336</v>
      </c>
      <c r="B460" s="62"/>
      <c r="C460" s="62"/>
      <c r="D460" s="60">
        <v>0</v>
      </c>
      <c r="E460" s="59"/>
    </row>
    <row r="461" spans="1:5" ht="20.149999999999999" customHeight="1">
      <c r="A461" s="61" t="s">
        <v>337</v>
      </c>
      <c r="B461" s="62"/>
      <c r="C461" s="62"/>
      <c r="D461" s="60">
        <v>0</v>
      </c>
      <c r="E461" s="59"/>
    </row>
    <row r="462" spans="1:5" ht="20.149999999999999" customHeight="1">
      <c r="A462" s="61" t="s">
        <v>338</v>
      </c>
      <c r="B462" s="62"/>
      <c r="C462" s="62"/>
      <c r="D462" s="60">
        <v>0</v>
      </c>
      <c r="E462" s="59"/>
    </row>
    <row r="463" spans="1:5" ht="20.149999999999999" customHeight="1">
      <c r="A463" s="61" t="s">
        <v>339</v>
      </c>
      <c r="B463" s="62"/>
      <c r="C463" s="62"/>
      <c r="D463" s="60">
        <v>0</v>
      </c>
      <c r="E463" s="59"/>
    </row>
    <row r="464" spans="1:5" ht="20.149999999999999" customHeight="1">
      <c r="A464" s="63" t="s">
        <v>340</v>
      </c>
      <c r="B464" s="62"/>
      <c r="C464" s="62"/>
      <c r="D464" s="60">
        <v>0</v>
      </c>
      <c r="E464" s="59"/>
    </row>
    <row r="465" spans="1:5" ht="20.149999999999999" customHeight="1">
      <c r="A465" s="63" t="s">
        <v>341</v>
      </c>
      <c r="B465" s="62"/>
      <c r="C465" s="62"/>
      <c r="D465" s="60">
        <v>0</v>
      </c>
      <c r="E465" s="59"/>
    </row>
    <row r="466" spans="1:5" ht="20.149999999999999" customHeight="1">
      <c r="A466" s="63" t="s">
        <v>342</v>
      </c>
      <c r="B466" s="60">
        <f>SUM(B467:B471)</f>
        <v>0</v>
      </c>
      <c r="C466" s="60">
        <f>SUM(C467:C471)</f>
        <v>0</v>
      </c>
      <c r="D466" s="60">
        <f>SUM(D467:D471)</f>
        <v>0</v>
      </c>
      <c r="E466" s="59"/>
    </row>
    <row r="467" spans="1:5" ht="20.149999999999999" customHeight="1">
      <c r="A467" s="59" t="s">
        <v>334</v>
      </c>
      <c r="B467" s="62"/>
      <c r="C467" s="62"/>
      <c r="D467" s="60">
        <v>0</v>
      </c>
      <c r="E467" s="59"/>
    </row>
    <row r="468" spans="1:5" ht="20.149999999999999" customHeight="1">
      <c r="A468" s="61" t="s">
        <v>343</v>
      </c>
      <c r="B468" s="62"/>
      <c r="C468" s="62"/>
      <c r="D468" s="60">
        <v>0</v>
      </c>
      <c r="E468" s="59"/>
    </row>
    <row r="469" spans="1:5" ht="20.149999999999999" customHeight="1">
      <c r="A469" s="61" t="s">
        <v>344</v>
      </c>
      <c r="B469" s="62"/>
      <c r="C469" s="62"/>
      <c r="D469" s="60">
        <v>0</v>
      </c>
      <c r="E469" s="59"/>
    </row>
    <row r="470" spans="1:5" ht="20.149999999999999" customHeight="1">
      <c r="A470" s="61" t="s">
        <v>345</v>
      </c>
      <c r="B470" s="62"/>
      <c r="C470" s="62"/>
      <c r="D470" s="60">
        <v>0</v>
      </c>
      <c r="E470" s="59"/>
    </row>
    <row r="471" spans="1:5" ht="20.149999999999999" customHeight="1">
      <c r="A471" s="63" t="s">
        <v>346</v>
      </c>
      <c r="B471" s="62"/>
      <c r="C471" s="62"/>
      <c r="D471" s="60">
        <v>0</v>
      </c>
      <c r="E471" s="59"/>
    </row>
    <row r="472" spans="1:5" ht="20.149999999999999" customHeight="1">
      <c r="A472" s="63" t="s">
        <v>347</v>
      </c>
      <c r="B472" s="60">
        <f>SUM(B473:B477)</f>
        <v>212</v>
      </c>
      <c r="C472" s="60">
        <f>SUM(C473:C477)</f>
        <v>61</v>
      </c>
      <c r="D472" s="60">
        <f>SUM(D473:D477)</f>
        <v>2195</v>
      </c>
      <c r="E472" s="59"/>
    </row>
    <row r="473" spans="1:5" ht="20.149999999999999" customHeight="1">
      <c r="A473" s="63" t="s">
        <v>334</v>
      </c>
      <c r="B473" s="62"/>
      <c r="C473" s="62"/>
      <c r="D473" s="60">
        <v>0</v>
      </c>
      <c r="E473" s="59"/>
    </row>
    <row r="474" spans="1:5" ht="20.149999999999999" customHeight="1">
      <c r="A474" s="61" t="s">
        <v>348</v>
      </c>
      <c r="B474" s="62">
        <v>212</v>
      </c>
      <c r="C474" s="62">
        <v>61</v>
      </c>
      <c r="D474" s="60">
        <v>0</v>
      </c>
      <c r="E474" s="59"/>
    </row>
    <row r="475" spans="1:5" ht="20.149999999999999" customHeight="1">
      <c r="A475" s="61" t="s">
        <v>349</v>
      </c>
      <c r="B475" s="62"/>
      <c r="C475" s="62"/>
      <c r="D475" s="60">
        <v>2013</v>
      </c>
      <c r="E475" s="59"/>
    </row>
    <row r="476" spans="1:5" ht="20.149999999999999" customHeight="1">
      <c r="A476" s="61" t="s">
        <v>350</v>
      </c>
      <c r="B476" s="62"/>
      <c r="C476" s="62"/>
      <c r="D476" s="60">
        <v>0</v>
      </c>
      <c r="E476" s="59"/>
    </row>
    <row r="477" spans="1:5" ht="20.149999999999999" customHeight="1">
      <c r="A477" s="63" t="s">
        <v>351</v>
      </c>
      <c r="B477" s="62"/>
      <c r="C477" s="62"/>
      <c r="D477" s="60">
        <v>182</v>
      </c>
      <c r="E477" s="59"/>
    </row>
    <row r="478" spans="1:5" ht="20.149999999999999" customHeight="1">
      <c r="A478" s="63" t="s">
        <v>352</v>
      </c>
      <c r="B478" s="60">
        <f>SUM(B479:B482)</f>
        <v>15</v>
      </c>
      <c r="C478" s="60">
        <f>SUM(C479:C482)</f>
        <v>15</v>
      </c>
      <c r="D478" s="60">
        <f>SUM(D479:D482)</f>
        <v>0</v>
      </c>
      <c r="E478" s="59"/>
    </row>
    <row r="479" spans="1:5" ht="20.149999999999999" customHeight="1">
      <c r="A479" s="63" t="s">
        <v>334</v>
      </c>
      <c r="B479" s="62"/>
      <c r="C479" s="62"/>
      <c r="D479" s="60">
        <v>0</v>
      </c>
      <c r="E479" s="59"/>
    </row>
    <row r="480" spans="1:5" ht="20.149999999999999" customHeight="1">
      <c r="A480" s="59" t="s">
        <v>353</v>
      </c>
      <c r="B480" s="62"/>
      <c r="C480" s="62"/>
      <c r="D480" s="60">
        <v>0</v>
      </c>
      <c r="E480" s="59"/>
    </row>
    <row r="481" spans="1:5" ht="20.149999999999999" customHeight="1">
      <c r="A481" s="61" t="s">
        <v>354</v>
      </c>
      <c r="B481" s="62">
        <v>15</v>
      </c>
      <c r="C481" s="62">
        <v>15</v>
      </c>
      <c r="D481" s="60">
        <v>0</v>
      </c>
      <c r="E481" s="59"/>
    </row>
    <row r="482" spans="1:5" ht="20.149999999999999" customHeight="1">
      <c r="A482" s="61" t="s">
        <v>355</v>
      </c>
      <c r="B482" s="62"/>
      <c r="C482" s="62"/>
      <c r="D482" s="60">
        <v>0</v>
      </c>
      <c r="E482" s="59"/>
    </row>
    <row r="483" spans="1:5" ht="20.149999999999999" customHeight="1">
      <c r="A483" s="61" t="s">
        <v>356</v>
      </c>
      <c r="B483" s="60">
        <f>SUM(B484:B487)</f>
        <v>0</v>
      </c>
      <c r="C483" s="60">
        <f>SUM(C484:C487)</f>
        <v>0</v>
      </c>
      <c r="D483" s="60">
        <f>SUM(D484:D487)</f>
        <v>0</v>
      </c>
      <c r="E483" s="59"/>
    </row>
    <row r="484" spans="1:5" ht="20.149999999999999" customHeight="1">
      <c r="A484" s="63" t="s">
        <v>357</v>
      </c>
      <c r="B484" s="62"/>
      <c r="C484" s="62"/>
      <c r="D484" s="60">
        <v>0</v>
      </c>
      <c r="E484" s="59"/>
    </row>
    <row r="485" spans="1:5" ht="20.149999999999999" customHeight="1">
      <c r="A485" s="63" t="s">
        <v>358</v>
      </c>
      <c r="B485" s="62"/>
      <c r="C485" s="62"/>
      <c r="D485" s="60">
        <v>0</v>
      </c>
      <c r="E485" s="59"/>
    </row>
    <row r="486" spans="1:5" ht="20.149999999999999" customHeight="1">
      <c r="A486" s="63" t="s">
        <v>359</v>
      </c>
      <c r="B486" s="62"/>
      <c r="C486" s="62"/>
      <c r="D486" s="60">
        <v>0</v>
      </c>
      <c r="E486" s="59"/>
    </row>
    <row r="487" spans="1:5" ht="20.149999999999999" customHeight="1">
      <c r="A487" s="61" t="s">
        <v>360</v>
      </c>
      <c r="B487" s="62"/>
      <c r="C487" s="62"/>
      <c r="D487" s="60">
        <v>0</v>
      </c>
      <c r="E487" s="59"/>
    </row>
    <row r="488" spans="1:5" ht="20.149999999999999" customHeight="1">
      <c r="A488" s="61" t="s">
        <v>361</v>
      </c>
      <c r="B488" s="60">
        <f>SUM(B489:B494)</f>
        <v>24</v>
      </c>
      <c r="C488" s="60">
        <f>SUM(C489:C494)</f>
        <v>50</v>
      </c>
      <c r="D488" s="60">
        <f>SUM(D489:D494)</f>
        <v>50</v>
      </c>
      <c r="E488" s="59"/>
    </row>
    <row r="489" spans="1:5" ht="20.149999999999999" customHeight="1">
      <c r="A489" s="61" t="s">
        <v>334</v>
      </c>
      <c r="B489" s="62"/>
      <c r="C489" s="62"/>
      <c r="D489" s="60">
        <v>24</v>
      </c>
      <c r="E489" s="59"/>
    </row>
    <row r="490" spans="1:5" ht="20.149999999999999" customHeight="1">
      <c r="A490" s="63" t="s">
        <v>362</v>
      </c>
      <c r="B490" s="62">
        <v>24</v>
      </c>
      <c r="C490" s="62">
        <v>50</v>
      </c>
      <c r="D490" s="60">
        <v>26</v>
      </c>
      <c r="E490" s="59"/>
    </row>
    <row r="491" spans="1:5" ht="20.149999999999999" customHeight="1">
      <c r="A491" s="63" t="s">
        <v>363</v>
      </c>
      <c r="B491" s="62"/>
      <c r="C491" s="62"/>
      <c r="D491" s="60">
        <v>0</v>
      </c>
      <c r="E491" s="59"/>
    </row>
    <row r="492" spans="1:5" ht="20.149999999999999" customHeight="1">
      <c r="A492" s="63" t="s">
        <v>364</v>
      </c>
      <c r="B492" s="62"/>
      <c r="C492" s="62"/>
      <c r="D492" s="60">
        <v>0</v>
      </c>
      <c r="E492" s="59"/>
    </row>
    <row r="493" spans="1:5" ht="20.149999999999999" customHeight="1">
      <c r="A493" s="59" t="s">
        <v>365</v>
      </c>
      <c r="B493" s="62"/>
      <c r="C493" s="62"/>
      <c r="D493" s="60">
        <v>0</v>
      </c>
      <c r="E493" s="59"/>
    </row>
    <row r="494" spans="1:5" ht="20.149999999999999" customHeight="1">
      <c r="A494" s="63" t="s">
        <v>366</v>
      </c>
      <c r="B494" s="62"/>
      <c r="C494" s="62"/>
      <c r="D494" s="60">
        <v>0</v>
      </c>
      <c r="E494" s="59"/>
    </row>
    <row r="495" spans="1:5" ht="20.149999999999999" customHeight="1">
      <c r="A495" s="63" t="s">
        <v>367</v>
      </c>
      <c r="B495" s="60">
        <f>SUM(B496:B498)</f>
        <v>0</v>
      </c>
      <c r="C495" s="60">
        <f>SUM(C496:C498)</f>
        <v>0</v>
      </c>
      <c r="D495" s="60">
        <f>SUM(D496:D498)</f>
        <v>0</v>
      </c>
      <c r="E495" s="59"/>
    </row>
    <row r="496" spans="1:5" ht="20.149999999999999" customHeight="1">
      <c r="A496" s="61" t="s">
        <v>368</v>
      </c>
      <c r="B496" s="62"/>
      <c r="C496" s="62"/>
      <c r="D496" s="60">
        <v>0</v>
      </c>
      <c r="E496" s="59"/>
    </row>
    <row r="497" spans="1:5" ht="20.149999999999999" customHeight="1">
      <c r="A497" s="61" t="s">
        <v>369</v>
      </c>
      <c r="B497" s="62"/>
      <c r="C497" s="62"/>
      <c r="D497" s="60">
        <v>0</v>
      </c>
      <c r="E497" s="59"/>
    </row>
    <row r="498" spans="1:5" ht="20.149999999999999" customHeight="1">
      <c r="A498" s="63" t="s">
        <v>370</v>
      </c>
      <c r="B498" s="62"/>
      <c r="C498" s="62"/>
      <c r="D498" s="60">
        <v>0</v>
      </c>
      <c r="E498" s="59"/>
    </row>
    <row r="499" spans="1:5" ht="20.149999999999999" customHeight="1">
      <c r="A499" s="63" t="s">
        <v>371</v>
      </c>
      <c r="B499" s="60">
        <f>B500+B501</f>
        <v>0</v>
      </c>
      <c r="C499" s="60">
        <f>C500+C501</f>
        <v>0</v>
      </c>
      <c r="D499" s="60">
        <f>D500+D501</f>
        <v>0</v>
      </c>
      <c r="E499" s="59"/>
    </row>
    <row r="500" spans="1:5" ht="20.149999999999999" customHeight="1">
      <c r="A500" s="63" t="s">
        <v>372</v>
      </c>
      <c r="B500" s="62"/>
      <c r="C500" s="62"/>
      <c r="D500" s="60">
        <v>0</v>
      </c>
      <c r="E500" s="59"/>
    </row>
    <row r="501" spans="1:5" ht="20.149999999999999" customHeight="1">
      <c r="A501" s="59" t="s">
        <v>373</v>
      </c>
      <c r="B501" s="62"/>
      <c r="C501" s="62"/>
      <c r="D501" s="60">
        <v>0</v>
      </c>
      <c r="E501" s="59"/>
    </row>
    <row r="502" spans="1:5" ht="20.149999999999999" customHeight="1">
      <c r="A502" s="59" t="s">
        <v>374</v>
      </c>
      <c r="B502" s="60">
        <f>SUM(B503:B506)</f>
        <v>1520</v>
      </c>
      <c r="C502" s="60">
        <f>SUM(C503:C506)</f>
        <v>2720</v>
      </c>
      <c r="D502" s="60">
        <f>SUM(D503:D506)</f>
        <v>3588</v>
      </c>
      <c r="E502" s="59"/>
    </row>
    <row r="503" spans="1:5" ht="20.149999999999999" customHeight="1">
      <c r="A503" s="59" t="s">
        <v>375</v>
      </c>
      <c r="B503" s="62">
        <v>1520</v>
      </c>
      <c r="C503" s="62">
        <v>2720</v>
      </c>
      <c r="D503" s="60">
        <v>582</v>
      </c>
      <c r="E503" s="59"/>
    </row>
    <row r="504" spans="1:5" ht="20.149999999999999" customHeight="1">
      <c r="A504" s="59" t="s">
        <v>376</v>
      </c>
      <c r="B504" s="62"/>
      <c r="C504" s="62"/>
      <c r="D504" s="60">
        <v>0</v>
      </c>
      <c r="E504" s="59"/>
    </row>
    <row r="505" spans="1:5" ht="20.149999999999999" customHeight="1">
      <c r="A505" s="59" t="s">
        <v>377</v>
      </c>
      <c r="B505" s="62"/>
      <c r="C505" s="62"/>
      <c r="D505" s="60">
        <v>0</v>
      </c>
      <c r="E505" s="59"/>
    </row>
    <row r="506" spans="1:5" ht="20.149999999999999" customHeight="1">
      <c r="A506" s="59" t="s">
        <v>378</v>
      </c>
      <c r="B506" s="62"/>
      <c r="C506" s="62"/>
      <c r="D506" s="60">
        <v>3006</v>
      </c>
      <c r="E506" s="59"/>
    </row>
    <row r="507" spans="1:5" ht="20.149999999999999" customHeight="1">
      <c r="A507" s="59" t="s">
        <v>379</v>
      </c>
      <c r="B507" s="60">
        <f>SUM(B508,B524,B532,B543,B552,B559)</f>
        <v>1648</v>
      </c>
      <c r="C507" s="60">
        <f>SUM(C508,C524,C532,C543,C552,C559)</f>
        <v>5918</v>
      </c>
      <c r="D507" s="60">
        <f>SUM(D508,D524,D532,D543,D552,D559)</f>
        <v>4723</v>
      </c>
      <c r="E507" s="59"/>
    </row>
    <row r="508" spans="1:5" ht="20.149999999999999" customHeight="1">
      <c r="A508" s="59" t="s">
        <v>380</v>
      </c>
      <c r="B508" s="60">
        <f>SUM(B509:B523)</f>
        <v>629</v>
      </c>
      <c r="C508" s="60">
        <f>SUM(C509:C523)</f>
        <v>4739</v>
      </c>
      <c r="D508" s="60">
        <f>SUM(D509:D523)</f>
        <v>3498</v>
      </c>
      <c r="E508" s="59"/>
    </row>
    <row r="509" spans="1:5" ht="20.149999999999999" customHeight="1">
      <c r="A509" s="59" t="s">
        <v>40</v>
      </c>
      <c r="B509" s="62">
        <v>285</v>
      </c>
      <c r="C509" s="62">
        <v>385</v>
      </c>
      <c r="D509" s="60">
        <v>116</v>
      </c>
      <c r="E509" s="59"/>
    </row>
    <row r="510" spans="1:5" ht="20.149999999999999" customHeight="1">
      <c r="A510" s="59" t="s">
        <v>41</v>
      </c>
      <c r="B510" s="62"/>
      <c r="C510" s="62"/>
      <c r="D510" s="60">
        <v>30</v>
      </c>
      <c r="E510" s="59"/>
    </row>
    <row r="511" spans="1:5" ht="20.149999999999999" customHeight="1">
      <c r="A511" s="59" t="s">
        <v>42</v>
      </c>
      <c r="B511" s="62"/>
      <c r="C511" s="62"/>
      <c r="D511" s="60">
        <v>0</v>
      </c>
      <c r="E511" s="59"/>
    </row>
    <row r="512" spans="1:5" ht="20.149999999999999" customHeight="1">
      <c r="A512" s="59" t="s">
        <v>381</v>
      </c>
      <c r="B512" s="62">
        <v>102</v>
      </c>
      <c r="C512" s="62">
        <v>112</v>
      </c>
      <c r="D512" s="60">
        <v>85</v>
      </c>
      <c r="E512" s="59"/>
    </row>
    <row r="513" spans="1:5" ht="20.149999999999999" customHeight="1">
      <c r="A513" s="59" t="s">
        <v>382</v>
      </c>
      <c r="B513" s="62"/>
      <c r="C513" s="62"/>
      <c r="D513" s="60">
        <v>0</v>
      </c>
      <c r="E513" s="59"/>
    </row>
    <row r="514" spans="1:5" ht="20.149999999999999" customHeight="1">
      <c r="A514" s="59" t="s">
        <v>383</v>
      </c>
      <c r="B514" s="62"/>
      <c r="C514" s="62"/>
      <c r="D514" s="60">
        <v>120</v>
      </c>
      <c r="E514" s="59"/>
    </row>
    <row r="515" spans="1:5" ht="20.149999999999999" customHeight="1">
      <c r="A515" s="59" t="s">
        <v>384</v>
      </c>
      <c r="B515" s="62"/>
      <c r="C515" s="62"/>
      <c r="D515" s="60">
        <v>117</v>
      </c>
      <c r="E515" s="59"/>
    </row>
    <row r="516" spans="1:5" ht="20.149999999999999" customHeight="1">
      <c r="A516" s="59" t="s">
        <v>385</v>
      </c>
      <c r="B516" s="62"/>
      <c r="C516" s="62"/>
      <c r="D516" s="60">
        <v>0</v>
      </c>
      <c r="E516" s="59"/>
    </row>
    <row r="517" spans="1:5" ht="20.149999999999999" customHeight="1">
      <c r="A517" s="59" t="s">
        <v>386</v>
      </c>
      <c r="B517" s="62">
        <v>156</v>
      </c>
      <c r="C517" s="62">
        <v>156</v>
      </c>
      <c r="D517" s="60">
        <v>140</v>
      </c>
      <c r="E517" s="59"/>
    </row>
    <row r="518" spans="1:5" ht="20.149999999999999" customHeight="1">
      <c r="A518" s="59" t="s">
        <v>387</v>
      </c>
      <c r="B518" s="62"/>
      <c r="C518" s="62"/>
      <c r="D518" s="60">
        <v>0</v>
      </c>
      <c r="E518" s="59"/>
    </row>
    <row r="519" spans="1:5" ht="20.149999999999999" customHeight="1">
      <c r="A519" s="59" t="s">
        <v>388</v>
      </c>
      <c r="B519" s="62"/>
      <c r="C519" s="62"/>
      <c r="D519" s="60">
        <v>12</v>
      </c>
      <c r="E519" s="59"/>
    </row>
    <row r="520" spans="1:5" ht="20.149999999999999" customHeight="1">
      <c r="A520" s="59" t="s">
        <v>389</v>
      </c>
      <c r="B520" s="62"/>
      <c r="C520" s="62"/>
      <c r="D520" s="60">
        <v>71</v>
      </c>
      <c r="E520" s="59"/>
    </row>
    <row r="521" spans="1:5" ht="20.149999999999999" customHeight="1">
      <c r="A521" s="59" t="s">
        <v>390</v>
      </c>
      <c r="B521" s="62"/>
      <c r="C521" s="62">
        <v>4000</v>
      </c>
      <c r="D521" s="60">
        <v>5</v>
      </c>
      <c r="E521" s="59"/>
    </row>
    <row r="522" spans="1:5" ht="20.149999999999999" customHeight="1">
      <c r="A522" s="59" t="s">
        <v>391</v>
      </c>
      <c r="B522" s="62"/>
      <c r="C522" s="62"/>
      <c r="D522" s="60">
        <v>6</v>
      </c>
      <c r="E522" s="59"/>
    </row>
    <row r="523" spans="1:5" ht="20.149999999999999" customHeight="1">
      <c r="A523" s="59" t="s">
        <v>392</v>
      </c>
      <c r="B523" s="62">
        <v>86</v>
      </c>
      <c r="C523" s="62">
        <v>86</v>
      </c>
      <c r="D523" s="60">
        <v>2796</v>
      </c>
      <c r="E523" s="59"/>
    </row>
    <row r="524" spans="1:5" ht="20.149999999999999" customHeight="1">
      <c r="A524" s="59" t="s">
        <v>393</v>
      </c>
      <c r="B524" s="60">
        <f>SUM(B525:B531)</f>
        <v>27</v>
      </c>
      <c r="C524" s="60">
        <f>SUM(C525:C531)</f>
        <v>27</v>
      </c>
      <c r="D524" s="60">
        <f>SUM(D525:D531)</f>
        <v>22</v>
      </c>
      <c r="E524" s="59"/>
    </row>
    <row r="525" spans="1:5" ht="20.149999999999999" customHeight="1">
      <c r="A525" s="59" t="s">
        <v>40</v>
      </c>
      <c r="B525" s="62"/>
      <c r="C525" s="62"/>
      <c r="D525" s="60">
        <v>0</v>
      </c>
      <c r="E525" s="59"/>
    </row>
    <row r="526" spans="1:5" ht="20.149999999999999" customHeight="1">
      <c r="A526" s="59" t="s">
        <v>41</v>
      </c>
      <c r="B526" s="62"/>
      <c r="C526" s="62"/>
      <c r="D526" s="60">
        <v>0</v>
      </c>
      <c r="E526" s="59"/>
    </row>
    <row r="527" spans="1:5" ht="20.149999999999999" customHeight="1">
      <c r="A527" s="59" t="s">
        <v>42</v>
      </c>
      <c r="B527" s="62"/>
      <c r="C527" s="62"/>
      <c r="D527" s="60">
        <v>0</v>
      </c>
      <c r="E527" s="59"/>
    </row>
    <row r="528" spans="1:5" ht="20.149999999999999" customHeight="1">
      <c r="A528" s="59" t="s">
        <v>394</v>
      </c>
      <c r="B528" s="62"/>
      <c r="C528" s="62"/>
      <c r="D528" s="60">
        <v>0</v>
      </c>
      <c r="E528" s="59"/>
    </row>
    <row r="529" spans="1:5" ht="20.149999999999999" customHeight="1">
      <c r="A529" s="59" t="s">
        <v>395</v>
      </c>
      <c r="B529" s="62">
        <v>27</v>
      </c>
      <c r="C529" s="62">
        <v>27</v>
      </c>
      <c r="D529" s="60">
        <v>22</v>
      </c>
      <c r="E529" s="59"/>
    </row>
    <row r="530" spans="1:5" ht="20.149999999999999" customHeight="1">
      <c r="A530" s="59" t="s">
        <v>396</v>
      </c>
      <c r="B530" s="62"/>
      <c r="C530" s="62"/>
      <c r="D530" s="60">
        <v>0</v>
      </c>
      <c r="E530" s="59"/>
    </row>
    <row r="531" spans="1:5" ht="20.149999999999999" customHeight="1">
      <c r="A531" s="59" t="s">
        <v>397</v>
      </c>
      <c r="B531" s="62"/>
      <c r="C531" s="62"/>
      <c r="D531" s="60">
        <v>0</v>
      </c>
      <c r="E531" s="59"/>
    </row>
    <row r="532" spans="1:5" ht="20.149999999999999" customHeight="1">
      <c r="A532" s="59" t="s">
        <v>398</v>
      </c>
      <c r="B532" s="60">
        <f>SUM(B533:B542)</f>
        <v>6</v>
      </c>
      <c r="C532" s="60">
        <f>SUM(C533:C542)</f>
        <v>66</v>
      </c>
      <c r="D532" s="60">
        <f>SUM(D533:D542)</f>
        <v>66</v>
      </c>
      <c r="E532" s="59"/>
    </row>
    <row r="533" spans="1:5" ht="20.149999999999999" customHeight="1">
      <c r="A533" s="59" t="s">
        <v>40</v>
      </c>
      <c r="B533" s="62"/>
      <c r="C533" s="62"/>
      <c r="D533" s="60">
        <v>0</v>
      </c>
      <c r="E533" s="59"/>
    </row>
    <row r="534" spans="1:5" ht="20.149999999999999" customHeight="1">
      <c r="A534" s="59" t="s">
        <v>41</v>
      </c>
      <c r="B534" s="62"/>
      <c r="C534" s="62"/>
      <c r="D534" s="60">
        <v>0</v>
      </c>
      <c r="E534" s="59"/>
    </row>
    <row r="535" spans="1:5" ht="20.149999999999999" customHeight="1">
      <c r="A535" s="59" t="s">
        <v>42</v>
      </c>
      <c r="B535" s="62"/>
      <c r="C535" s="62"/>
      <c r="D535" s="60">
        <v>0</v>
      </c>
      <c r="E535" s="59"/>
    </row>
    <row r="536" spans="1:5" ht="20.149999999999999" customHeight="1">
      <c r="A536" s="59" t="s">
        <v>399</v>
      </c>
      <c r="B536" s="62"/>
      <c r="C536" s="62"/>
      <c r="D536" s="60">
        <v>0</v>
      </c>
      <c r="E536" s="59"/>
    </row>
    <row r="537" spans="1:5" ht="20.149999999999999" customHeight="1">
      <c r="A537" s="59" t="s">
        <v>400</v>
      </c>
      <c r="B537" s="62"/>
      <c r="C537" s="62"/>
      <c r="D537" s="60">
        <v>0</v>
      </c>
      <c r="E537" s="59"/>
    </row>
    <row r="538" spans="1:5" ht="20.149999999999999" customHeight="1">
      <c r="A538" s="59" t="s">
        <v>401</v>
      </c>
      <c r="B538" s="62"/>
      <c r="C538" s="62"/>
      <c r="D538" s="60">
        <v>2</v>
      </c>
      <c r="E538" s="59"/>
    </row>
    <row r="539" spans="1:5" ht="20.149999999999999" customHeight="1">
      <c r="A539" s="59" t="s">
        <v>402</v>
      </c>
      <c r="B539" s="62"/>
      <c r="C539" s="62"/>
      <c r="D539" s="60">
        <v>0</v>
      </c>
      <c r="E539" s="59"/>
    </row>
    <row r="540" spans="1:5" ht="20.149999999999999" customHeight="1">
      <c r="A540" s="59" t="s">
        <v>403</v>
      </c>
      <c r="B540" s="62">
        <v>6</v>
      </c>
      <c r="C540" s="62">
        <v>66</v>
      </c>
      <c r="D540" s="60">
        <v>64</v>
      </c>
      <c r="E540" s="59"/>
    </row>
    <row r="541" spans="1:5" ht="20.149999999999999" customHeight="1">
      <c r="A541" s="59" t="s">
        <v>404</v>
      </c>
      <c r="B541" s="62"/>
      <c r="C541" s="62"/>
      <c r="D541" s="60">
        <v>0</v>
      </c>
      <c r="E541" s="59"/>
    </row>
    <row r="542" spans="1:5" ht="20.149999999999999" customHeight="1">
      <c r="A542" s="59" t="s">
        <v>405</v>
      </c>
      <c r="B542" s="62"/>
      <c r="C542" s="62"/>
      <c r="D542" s="60">
        <v>0</v>
      </c>
      <c r="E542" s="59"/>
    </row>
    <row r="543" spans="1:5" ht="20.149999999999999" customHeight="1">
      <c r="A543" s="59" t="s">
        <v>406</v>
      </c>
      <c r="B543" s="60">
        <f>SUM(B544:B551)</f>
        <v>270</v>
      </c>
      <c r="C543" s="60">
        <f>SUM(C544:C551)</f>
        <v>270</v>
      </c>
      <c r="D543" s="60">
        <f>SUM(D544:D551)</f>
        <v>774</v>
      </c>
      <c r="E543" s="59"/>
    </row>
    <row r="544" spans="1:5" ht="20.149999999999999" customHeight="1">
      <c r="A544" s="59" t="s">
        <v>40</v>
      </c>
      <c r="B544" s="62"/>
      <c r="C544" s="62"/>
      <c r="D544" s="60">
        <v>469</v>
      </c>
      <c r="E544" s="59"/>
    </row>
    <row r="545" spans="1:5" ht="20.149999999999999" customHeight="1">
      <c r="A545" s="59" t="s">
        <v>41</v>
      </c>
      <c r="B545" s="62"/>
      <c r="C545" s="62"/>
      <c r="D545" s="60">
        <v>33</v>
      </c>
      <c r="E545" s="59"/>
    </row>
    <row r="546" spans="1:5" ht="20.149999999999999" customHeight="1">
      <c r="A546" s="59" t="s">
        <v>42</v>
      </c>
      <c r="B546" s="62"/>
      <c r="C546" s="62"/>
      <c r="D546" s="60">
        <v>0</v>
      </c>
      <c r="E546" s="59"/>
    </row>
    <row r="547" spans="1:5" ht="20.149999999999999" customHeight="1">
      <c r="A547" s="59" t="s">
        <v>407</v>
      </c>
      <c r="B547" s="62"/>
      <c r="C547" s="62"/>
      <c r="D547" s="60">
        <v>0</v>
      </c>
      <c r="E547" s="59"/>
    </row>
    <row r="548" spans="1:5" ht="20.149999999999999" customHeight="1">
      <c r="A548" s="59" t="s">
        <v>408</v>
      </c>
      <c r="B548" s="62">
        <v>270</v>
      </c>
      <c r="C548" s="62">
        <v>270</v>
      </c>
      <c r="D548" s="60">
        <v>172</v>
      </c>
      <c r="E548" s="59"/>
    </row>
    <row r="549" spans="1:5" ht="20.149999999999999" customHeight="1">
      <c r="A549" s="59" t="s">
        <v>409</v>
      </c>
      <c r="B549" s="62"/>
      <c r="C549" s="62"/>
      <c r="D549" s="60">
        <v>0</v>
      </c>
      <c r="E549" s="59"/>
    </row>
    <row r="550" spans="1:5" ht="20.149999999999999" customHeight="1">
      <c r="A550" s="59" t="s">
        <v>410</v>
      </c>
      <c r="B550" s="62"/>
      <c r="C550" s="62"/>
      <c r="D550" s="60">
        <v>0</v>
      </c>
      <c r="E550" s="59"/>
    </row>
    <row r="551" spans="1:5" ht="20.149999999999999" customHeight="1">
      <c r="A551" s="59" t="s">
        <v>411</v>
      </c>
      <c r="B551" s="62"/>
      <c r="C551" s="62"/>
      <c r="D551" s="60">
        <v>100</v>
      </c>
      <c r="E551" s="59"/>
    </row>
    <row r="552" spans="1:5" ht="20.149999999999999" customHeight="1">
      <c r="A552" s="59" t="s">
        <v>412</v>
      </c>
      <c r="B552" s="60">
        <f>SUM(B553:B558)</f>
        <v>716</v>
      </c>
      <c r="C552" s="60">
        <f>SUM(C553:C558)</f>
        <v>816</v>
      </c>
      <c r="D552" s="60">
        <f>SUM(D553:D558)</f>
        <v>363</v>
      </c>
      <c r="E552" s="59"/>
    </row>
    <row r="553" spans="1:5" ht="20.149999999999999" customHeight="1">
      <c r="A553" s="59" t="s">
        <v>40</v>
      </c>
      <c r="B553" s="62"/>
      <c r="C553" s="62"/>
      <c r="D553" s="60">
        <v>0</v>
      </c>
      <c r="E553" s="59"/>
    </row>
    <row r="554" spans="1:5" ht="20.149999999999999" customHeight="1">
      <c r="A554" s="59" t="s">
        <v>41</v>
      </c>
      <c r="B554" s="62"/>
      <c r="C554" s="62"/>
      <c r="D554" s="60">
        <v>0</v>
      </c>
      <c r="E554" s="59"/>
    </row>
    <row r="555" spans="1:5" ht="20.149999999999999" customHeight="1">
      <c r="A555" s="59" t="s">
        <v>42</v>
      </c>
      <c r="B555" s="62"/>
      <c r="C555" s="62"/>
      <c r="D555" s="60">
        <v>0</v>
      </c>
      <c r="E555" s="59"/>
    </row>
    <row r="556" spans="1:5" ht="20.149999999999999" customHeight="1">
      <c r="A556" s="59" t="s">
        <v>413</v>
      </c>
      <c r="B556" s="62"/>
      <c r="C556" s="62"/>
      <c r="D556" s="60">
        <v>73</v>
      </c>
      <c r="E556" s="59"/>
    </row>
    <row r="557" spans="1:5" ht="20.149999999999999" customHeight="1">
      <c r="A557" s="59" t="s">
        <v>414</v>
      </c>
      <c r="B557" s="62">
        <v>716</v>
      </c>
      <c r="C557" s="62">
        <v>816</v>
      </c>
      <c r="D557" s="60">
        <v>263</v>
      </c>
      <c r="E557" s="59"/>
    </row>
    <row r="558" spans="1:5" ht="20.149999999999999" customHeight="1">
      <c r="A558" s="59" t="s">
        <v>415</v>
      </c>
      <c r="B558" s="62"/>
      <c r="C558" s="62"/>
      <c r="D558" s="60">
        <v>27</v>
      </c>
      <c r="E558" s="59"/>
    </row>
    <row r="559" spans="1:5" ht="20.149999999999999" customHeight="1">
      <c r="A559" s="59" t="s">
        <v>416</v>
      </c>
      <c r="B559" s="60">
        <f>SUM(B560:B562)</f>
        <v>0</v>
      </c>
      <c r="C559" s="60">
        <f>SUM(C560:C562)</f>
        <v>0</v>
      </c>
      <c r="D559" s="60">
        <f>SUM(D560:D562)</f>
        <v>0</v>
      </c>
      <c r="E559" s="59"/>
    </row>
    <row r="560" spans="1:5" ht="20.149999999999999" customHeight="1">
      <c r="A560" s="59" t="s">
        <v>417</v>
      </c>
      <c r="B560" s="62"/>
      <c r="C560" s="62"/>
      <c r="D560" s="60">
        <v>0</v>
      </c>
      <c r="E560" s="59"/>
    </row>
    <row r="561" spans="1:5" ht="20.149999999999999" customHeight="1">
      <c r="A561" s="59" t="s">
        <v>418</v>
      </c>
      <c r="B561" s="62"/>
      <c r="C561" s="62"/>
      <c r="D561" s="60">
        <v>0</v>
      </c>
      <c r="E561" s="59"/>
    </row>
    <row r="562" spans="1:5" ht="20.149999999999999" customHeight="1">
      <c r="A562" s="59" t="s">
        <v>419</v>
      </c>
      <c r="B562" s="62"/>
      <c r="C562" s="62"/>
      <c r="D562" s="60">
        <v>0</v>
      </c>
      <c r="E562" s="59"/>
    </row>
    <row r="563" spans="1:5" ht="20.149999999999999" customHeight="1">
      <c r="A563" s="59" t="s">
        <v>420</v>
      </c>
      <c r="B563" s="60">
        <f>SUM(B564,B578,B586,B588,B597,B601,B611,B619,B626,B633,B642,B647,B650,B653,B656,B659,B662,B666,B671,B679)</f>
        <v>20202</v>
      </c>
      <c r="C563" s="60">
        <f>SUM(C564,C578,C586,C588,C597,C601,C611,C619,C626,C633,C642,C647,C650,C653,C656,C659,C662,C666,C671,C679)</f>
        <v>20694</v>
      </c>
      <c r="D563" s="60">
        <f>SUM(D564,D578,D586,D588,D597,D601,D611,D619,D626,D633,D642,D647,D650,D653,D656,D659,D662,D666,D671,D679)</f>
        <v>19329</v>
      </c>
      <c r="E563" s="59"/>
    </row>
    <row r="564" spans="1:5" ht="20.149999999999999" customHeight="1">
      <c r="A564" s="59" t="s">
        <v>421</v>
      </c>
      <c r="B564" s="60">
        <f>SUM(B565:B577)</f>
        <v>810</v>
      </c>
      <c r="C564" s="60">
        <f>SUM(C565:C577)</f>
        <v>1039</v>
      </c>
      <c r="D564" s="60">
        <f>SUM(D565:D577)</f>
        <v>1214</v>
      </c>
      <c r="E564" s="59"/>
    </row>
    <row r="565" spans="1:5" ht="20.149999999999999" customHeight="1">
      <c r="A565" s="59" t="s">
        <v>40</v>
      </c>
      <c r="B565" s="62">
        <v>810</v>
      </c>
      <c r="C565" s="62">
        <v>1039</v>
      </c>
      <c r="D565" s="60">
        <v>568</v>
      </c>
      <c r="E565" s="59"/>
    </row>
    <row r="566" spans="1:5" ht="20.149999999999999" customHeight="1">
      <c r="A566" s="59" t="s">
        <v>41</v>
      </c>
      <c r="B566" s="62"/>
      <c r="C566" s="62"/>
      <c r="D566" s="60">
        <v>8</v>
      </c>
      <c r="E566" s="59"/>
    </row>
    <row r="567" spans="1:5" ht="20.149999999999999" customHeight="1">
      <c r="A567" s="59" t="s">
        <v>42</v>
      </c>
      <c r="B567" s="62"/>
      <c r="C567" s="62"/>
      <c r="D567" s="60">
        <v>0</v>
      </c>
      <c r="E567" s="59"/>
    </row>
    <row r="568" spans="1:5" ht="20.149999999999999" customHeight="1">
      <c r="A568" s="59" t="s">
        <v>422</v>
      </c>
      <c r="B568" s="62"/>
      <c r="C568" s="62"/>
      <c r="D568" s="60">
        <v>0</v>
      </c>
      <c r="E568" s="59"/>
    </row>
    <row r="569" spans="1:5" ht="20.149999999999999" customHeight="1">
      <c r="A569" s="59" t="s">
        <v>423</v>
      </c>
      <c r="B569" s="62"/>
      <c r="C569" s="62"/>
      <c r="D569" s="60">
        <v>1</v>
      </c>
      <c r="E569" s="59"/>
    </row>
    <row r="570" spans="1:5" ht="20.149999999999999" customHeight="1">
      <c r="A570" s="59" t="s">
        <v>424</v>
      </c>
      <c r="B570" s="62"/>
      <c r="C570" s="62"/>
      <c r="D570" s="60">
        <v>0</v>
      </c>
      <c r="E570" s="59"/>
    </row>
    <row r="571" spans="1:5" ht="20.149999999999999" customHeight="1">
      <c r="A571" s="59" t="s">
        <v>425</v>
      </c>
      <c r="B571" s="62"/>
      <c r="C571" s="62"/>
      <c r="D571" s="60">
        <v>18</v>
      </c>
      <c r="E571" s="59"/>
    </row>
    <row r="572" spans="1:5" ht="20.149999999999999" customHeight="1">
      <c r="A572" s="59" t="s">
        <v>81</v>
      </c>
      <c r="B572" s="62"/>
      <c r="C572" s="62"/>
      <c r="D572" s="60">
        <v>9</v>
      </c>
      <c r="E572" s="59"/>
    </row>
    <row r="573" spans="1:5" ht="20.149999999999999" customHeight="1">
      <c r="A573" s="59" t="s">
        <v>426</v>
      </c>
      <c r="B573" s="62"/>
      <c r="C573" s="62"/>
      <c r="D573" s="60">
        <v>566</v>
      </c>
      <c r="E573" s="59"/>
    </row>
    <row r="574" spans="1:5" ht="20.149999999999999" customHeight="1">
      <c r="A574" s="59" t="s">
        <v>427</v>
      </c>
      <c r="B574" s="62"/>
      <c r="C574" s="62"/>
      <c r="D574" s="60">
        <v>0</v>
      </c>
      <c r="E574" s="59"/>
    </row>
    <row r="575" spans="1:5" ht="20.149999999999999" customHeight="1">
      <c r="A575" s="59" t="s">
        <v>428</v>
      </c>
      <c r="B575" s="62"/>
      <c r="C575" s="62"/>
      <c r="D575" s="60">
        <v>17</v>
      </c>
      <c r="E575" s="59"/>
    </row>
    <row r="576" spans="1:5" s="54" customFormat="1" ht="20.149999999999999" customHeight="1">
      <c r="A576" s="59" t="s">
        <v>429</v>
      </c>
      <c r="B576" s="62"/>
      <c r="C576" s="62"/>
      <c r="D576" s="60">
        <v>7</v>
      </c>
      <c r="E576" s="67"/>
    </row>
    <row r="577" spans="1:5" s="54" customFormat="1" ht="20.149999999999999" customHeight="1">
      <c r="A577" s="59" t="s">
        <v>430</v>
      </c>
      <c r="B577" s="62"/>
      <c r="C577" s="62"/>
      <c r="D577" s="60">
        <v>20</v>
      </c>
      <c r="E577" s="67"/>
    </row>
    <row r="578" spans="1:5" ht="20.149999999999999" customHeight="1">
      <c r="A578" s="59" t="s">
        <v>431</v>
      </c>
      <c r="B578" s="60">
        <f>SUM(B579:B585)</f>
        <v>521</v>
      </c>
      <c r="C578" s="60">
        <f>SUM(C579:C585)</f>
        <v>477</v>
      </c>
      <c r="D578" s="60">
        <f>SUM(D579:D585)</f>
        <v>489</v>
      </c>
      <c r="E578" s="59"/>
    </row>
    <row r="579" spans="1:5" ht="20.149999999999999" customHeight="1">
      <c r="A579" s="59" t="s">
        <v>40</v>
      </c>
      <c r="B579" s="62">
        <v>521</v>
      </c>
      <c r="C579" s="62">
        <v>477</v>
      </c>
      <c r="D579" s="60">
        <v>225</v>
      </c>
      <c r="E579" s="59"/>
    </row>
    <row r="580" spans="1:5" ht="20.149999999999999" customHeight="1">
      <c r="A580" s="59" t="s">
        <v>41</v>
      </c>
      <c r="B580" s="62"/>
      <c r="C580" s="62"/>
      <c r="D580" s="60">
        <v>0</v>
      </c>
      <c r="E580" s="59"/>
    </row>
    <row r="581" spans="1:5" ht="20.149999999999999" customHeight="1">
      <c r="A581" s="59" t="s">
        <v>42</v>
      </c>
      <c r="B581" s="62"/>
      <c r="C581" s="62"/>
      <c r="D581" s="60">
        <v>0</v>
      </c>
      <c r="E581" s="59"/>
    </row>
    <row r="582" spans="1:5" ht="20.149999999999999" customHeight="1">
      <c r="A582" s="59" t="s">
        <v>432</v>
      </c>
      <c r="B582" s="62"/>
      <c r="C582" s="62"/>
      <c r="D582" s="60">
        <v>0</v>
      </c>
      <c r="E582" s="59"/>
    </row>
    <row r="583" spans="1:5" s="54" customFormat="1" ht="20.149999999999999" customHeight="1">
      <c r="A583" s="59" t="s">
        <v>433</v>
      </c>
      <c r="B583" s="62"/>
      <c r="C583" s="62"/>
      <c r="D583" s="60">
        <v>0</v>
      </c>
      <c r="E583" s="67"/>
    </row>
    <row r="584" spans="1:5" s="54" customFormat="1" ht="20.149999999999999" customHeight="1">
      <c r="A584" s="59" t="s">
        <v>434</v>
      </c>
      <c r="B584" s="62"/>
      <c r="C584" s="62"/>
      <c r="D584" s="60">
        <v>0</v>
      </c>
      <c r="E584" s="67"/>
    </row>
    <row r="585" spans="1:5" s="54" customFormat="1" ht="20.149999999999999" customHeight="1">
      <c r="A585" s="59" t="s">
        <v>435</v>
      </c>
      <c r="B585" s="62"/>
      <c r="C585" s="62"/>
      <c r="D585" s="60">
        <v>264</v>
      </c>
      <c r="E585" s="67"/>
    </row>
    <row r="586" spans="1:5" ht="20.149999999999999" customHeight="1">
      <c r="A586" s="59" t="s">
        <v>436</v>
      </c>
      <c r="B586" s="60">
        <f>B587</f>
        <v>0</v>
      </c>
      <c r="C586" s="60">
        <f>C587</f>
        <v>0</v>
      </c>
      <c r="D586" s="60">
        <f>D587</f>
        <v>0</v>
      </c>
      <c r="E586" s="59"/>
    </row>
    <row r="587" spans="1:5" ht="20.149999999999999" customHeight="1">
      <c r="A587" s="59" t="s">
        <v>437</v>
      </c>
      <c r="B587" s="62"/>
      <c r="C587" s="62"/>
      <c r="D587" s="60">
        <v>0</v>
      </c>
      <c r="E587" s="59"/>
    </row>
    <row r="588" spans="1:5" ht="20.149999999999999" customHeight="1">
      <c r="A588" s="59" t="s">
        <v>438</v>
      </c>
      <c r="B588" s="60">
        <f>SUM(B589:B596)</f>
        <v>11832</v>
      </c>
      <c r="C588" s="60">
        <f>SUM(C589:C596)</f>
        <v>10416</v>
      </c>
      <c r="D588" s="60">
        <f>SUM(D589:D596)</f>
        <v>13511</v>
      </c>
      <c r="E588" s="59"/>
    </row>
    <row r="589" spans="1:5" ht="20.149999999999999" customHeight="1">
      <c r="A589" s="59" t="s">
        <v>439</v>
      </c>
      <c r="B589" s="62"/>
      <c r="C589" s="62"/>
      <c r="D589" s="60">
        <v>85</v>
      </c>
      <c r="E589" s="59"/>
    </row>
    <row r="590" spans="1:5" ht="20.149999999999999" customHeight="1">
      <c r="A590" s="59" t="s">
        <v>440</v>
      </c>
      <c r="B590" s="62"/>
      <c r="C590" s="62"/>
      <c r="D590" s="60">
        <v>4</v>
      </c>
      <c r="E590" s="59"/>
    </row>
    <row r="591" spans="1:5" ht="20.149999999999999" customHeight="1">
      <c r="A591" s="59" t="s">
        <v>441</v>
      </c>
      <c r="B591" s="62"/>
      <c r="C591" s="62"/>
      <c r="D591" s="60">
        <v>3</v>
      </c>
      <c r="E591" s="59"/>
    </row>
    <row r="592" spans="1:5" ht="20.149999999999999" customHeight="1">
      <c r="A592" s="59" t="s">
        <v>442</v>
      </c>
      <c r="B592" s="62">
        <v>572</v>
      </c>
      <c r="C592" s="62">
        <v>312</v>
      </c>
      <c r="D592" s="60">
        <v>146</v>
      </c>
      <c r="E592" s="59"/>
    </row>
    <row r="593" spans="1:5" ht="20.149999999999999" customHeight="1">
      <c r="A593" s="59" t="s">
        <v>443</v>
      </c>
      <c r="B593" s="62">
        <v>10000</v>
      </c>
      <c r="C593" s="62">
        <v>8844</v>
      </c>
      <c r="D593" s="60">
        <v>10086</v>
      </c>
      <c r="E593" s="59"/>
    </row>
    <row r="594" spans="1:5" ht="20.149999999999999" customHeight="1">
      <c r="A594" s="59" t="s">
        <v>444</v>
      </c>
      <c r="B594" s="62">
        <v>1000</v>
      </c>
      <c r="C594" s="62">
        <v>1000</v>
      </c>
      <c r="D594" s="60">
        <v>955</v>
      </c>
      <c r="E594" s="59"/>
    </row>
    <row r="595" spans="1:5" ht="20.149999999999999" customHeight="1">
      <c r="A595" s="59" t="s">
        <v>445</v>
      </c>
      <c r="B595" s="62"/>
      <c r="C595" s="62"/>
      <c r="D595" s="60">
        <v>2080</v>
      </c>
      <c r="E595" s="59"/>
    </row>
    <row r="596" spans="1:5" ht="20.149999999999999" customHeight="1">
      <c r="A596" s="59" t="s">
        <v>446</v>
      </c>
      <c r="B596" s="62">
        <v>260</v>
      </c>
      <c r="C596" s="62">
        <v>260</v>
      </c>
      <c r="D596" s="60">
        <v>152</v>
      </c>
      <c r="E596" s="59"/>
    </row>
    <row r="597" spans="1:5" ht="20.149999999999999" customHeight="1">
      <c r="A597" s="59" t="s">
        <v>447</v>
      </c>
      <c r="B597" s="60">
        <f>SUM(B598:B600)</f>
        <v>0</v>
      </c>
      <c r="C597" s="60">
        <f>SUM(C598:C600)</f>
        <v>0</v>
      </c>
      <c r="D597" s="60">
        <f>SUM(D598:D600)</f>
        <v>0</v>
      </c>
      <c r="E597" s="59"/>
    </row>
    <row r="598" spans="1:5" ht="20.149999999999999" customHeight="1">
      <c r="A598" s="59" t="s">
        <v>448</v>
      </c>
      <c r="B598" s="62"/>
      <c r="C598" s="62"/>
      <c r="D598" s="60">
        <v>0</v>
      </c>
      <c r="E598" s="59"/>
    </row>
    <row r="599" spans="1:5" ht="20.149999999999999" customHeight="1">
      <c r="A599" s="59" t="s">
        <v>449</v>
      </c>
      <c r="B599" s="62"/>
      <c r="C599" s="62"/>
      <c r="D599" s="60">
        <v>0</v>
      </c>
      <c r="E599" s="59"/>
    </row>
    <row r="600" spans="1:5" ht="20.149999999999999" customHeight="1">
      <c r="A600" s="59" t="s">
        <v>450</v>
      </c>
      <c r="B600" s="62"/>
      <c r="C600" s="62"/>
      <c r="D600" s="60">
        <v>0</v>
      </c>
      <c r="E600" s="59"/>
    </row>
    <row r="601" spans="1:5" ht="20.149999999999999" customHeight="1">
      <c r="A601" s="59" t="s">
        <v>451</v>
      </c>
      <c r="B601" s="60">
        <f>SUM(B602:B610)</f>
        <v>0</v>
      </c>
      <c r="C601" s="60">
        <f>SUM(C602:C610)</f>
        <v>0</v>
      </c>
      <c r="D601" s="60">
        <f>SUM(D602:D610)</f>
        <v>24</v>
      </c>
      <c r="E601" s="59"/>
    </row>
    <row r="602" spans="1:5" ht="20.149999999999999" customHeight="1">
      <c r="A602" s="59" t="s">
        <v>452</v>
      </c>
      <c r="B602" s="62"/>
      <c r="C602" s="62"/>
      <c r="D602" s="60">
        <v>0</v>
      </c>
      <c r="E602" s="59"/>
    </row>
    <row r="603" spans="1:5" ht="20.149999999999999" customHeight="1">
      <c r="A603" s="59" t="s">
        <v>453</v>
      </c>
      <c r="B603" s="62"/>
      <c r="C603" s="62"/>
      <c r="D603" s="60">
        <v>0</v>
      </c>
      <c r="E603" s="59"/>
    </row>
    <row r="604" spans="1:5" ht="20.149999999999999" customHeight="1">
      <c r="A604" s="59" t="s">
        <v>454</v>
      </c>
      <c r="B604" s="62"/>
      <c r="C604" s="62"/>
      <c r="D604" s="60">
        <v>0</v>
      </c>
      <c r="E604" s="59"/>
    </row>
    <row r="605" spans="1:5" ht="20.149999999999999" customHeight="1">
      <c r="A605" s="59" t="s">
        <v>455</v>
      </c>
      <c r="B605" s="62"/>
      <c r="C605" s="62"/>
      <c r="D605" s="60">
        <v>0</v>
      </c>
      <c r="E605" s="59"/>
    </row>
    <row r="606" spans="1:5" ht="20.149999999999999" customHeight="1">
      <c r="A606" s="59" t="s">
        <v>456</v>
      </c>
      <c r="B606" s="62"/>
      <c r="C606" s="62"/>
      <c r="D606" s="60">
        <v>0</v>
      </c>
      <c r="E606" s="59"/>
    </row>
    <row r="607" spans="1:5" ht="20.149999999999999" customHeight="1">
      <c r="A607" s="59" t="s">
        <v>457</v>
      </c>
      <c r="B607" s="62"/>
      <c r="C607" s="62"/>
      <c r="D607" s="60">
        <v>0</v>
      </c>
      <c r="E607" s="59"/>
    </row>
    <row r="608" spans="1:5" ht="20.149999999999999" customHeight="1">
      <c r="A608" s="59" t="s">
        <v>458</v>
      </c>
      <c r="B608" s="62"/>
      <c r="C608" s="62"/>
      <c r="D608" s="60">
        <v>0</v>
      </c>
      <c r="E608" s="59"/>
    </row>
    <row r="609" spans="1:5" ht="20.149999999999999" customHeight="1">
      <c r="A609" s="59" t="s">
        <v>459</v>
      </c>
      <c r="B609" s="62"/>
      <c r="C609" s="62"/>
      <c r="D609" s="60">
        <v>0</v>
      </c>
      <c r="E609" s="59"/>
    </row>
    <row r="610" spans="1:5" ht="20.149999999999999" customHeight="1">
      <c r="A610" s="59" t="s">
        <v>460</v>
      </c>
      <c r="B610" s="62"/>
      <c r="C610" s="62"/>
      <c r="D610" s="60">
        <v>24</v>
      </c>
      <c r="E610" s="59"/>
    </row>
    <row r="611" spans="1:5" ht="20.149999999999999" customHeight="1">
      <c r="A611" s="59" t="s">
        <v>461</v>
      </c>
      <c r="B611" s="60">
        <f>SUM(B612:B618)</f>
        <v>1491</v>
      </c>
      <c r="C611" s="60">
        <f>SUM(C612:C618)</f>
        <v>1991</v>
      </c>
      <c r="D611" s="60">
        <f>SUM(D612:D618)</f>
        <v>1748</v>
      </c>
      <c r="E611" s="59"/>
    </row>
    <row r="612" spans="1:5" ht="20.149999999999999" customHeight="1">
      <c r="A612" s="59" t="s">
        <v>462</v>
      </c>
      <c r="B612" s="62">
        <v>700</v>
      </c>
      <c r="C612" s="62">
        <v>1200</v>
      </c>
      <c r="D612" s="60">
        <v>1195</v>
      </c>
      <c r="E612" s="59"/>
    </row>
    <row r="613" spans="1:5" ht="20.149999999999999" customHeight="1">
      <c r="A613" s="59" t="s">
        <v>463</v>
      </c>
      <c r="B613" s="62"/>
      <c r="C613" s="62"/>
      <c r="D613" s="60">
        <v>0</v>
      </c>
      <c r="E613" s="59"/>
    </row>
    <row r="614" spans="1:5" ht="20.149999999999999" customHeight="1">
      <c r="A614" s="59" t="s">
        <v>464</v>
      </c>
      <c r="B614" s="62"/>
      <c r="C614" s="62"/>
      <c r="D614" s="60">
        <v>0</v>
      </c>
      <c r="E614" s="59"/>
    </row>
    <row r="615" spans="1:5" ht="20.149999999999999" customHeight="1">
      <c r="A615" s="59" t="s">
        <v>465</v>
      </c>
      <c r="B615" s="62"/>
      <c r="C615" s="62"/>
      <c r="D615" s="60">
        <v>0</v>
      </c>
      <c r="E615" s="59"/>
    </row>
    <row r="616" spans="1:5" ht="20.149999999999999" customHeight="1">
      <c r="A616" s="59" t="s">
        <v>466</v>
      </c>
      <c r="B616" s="62">
        <v>683</v>
      </c>
      <c r="C616" s="62">
        <v>683</v>
      </c>
      <c r="D616" s="60">
        <v>420</v>
      </c>
      <c r="E616" s="59"/>
    </row>
    <row r="617" spans="1:5" ht="20.149999999999999" customHeight="1">
      <c r="A617" s="59" t="s">
        <v>467</v>
      </c>
      <c r="B617" s="62"/>
      <c r="C617" s="62"/>
      <c r="D617" s="60">
        <v>0</v>
      </c>
      <c r="E617" s="59"/>
    </row>
    <row r="618" spans="1:5" ht="20.149999999999999" customHeight="1">
      <c r="A618" s="59" t="s">
        <v>468</v>
      </c>
      <c r="B618" s="62">
        <v>108</v>
      </c>
      <c r="C618" s="62">
        <v>108</v>
      </c>
      <c r="D618" s="60">
        <v>133</v>
      </c>
      <c r="E618" s="59"/>
    </row>
    <row r="619" spans="1:5" ht="20.149999999999999" customHeight="1">
      <c r="A619" s="59" t="s">
        <v>469</v>
      </c>
      <c r="B619" s="60">
        <f>SUM(B620:B625)</f>
        <v>249</v>
      </c>
      <c r="C619" s="60">
        <f>SUM(C620:C625)</f>
        <v>249</v>
      </c>
      <c r="D619" s="60">
        <f>SUM(D620:D625)</f>
        <v>104</v>
      </c>
      <c r="E619" s="59"/>
    </row>
    <row r="620" spans="1:5" ht="20.149999999999999" customHeight="1">
      <c r="A620" s="59" t="s">
        <v>470</v>
      </c>
      <c r="B620" s="62">
        <v>249</v>
      </c>
      <c r="C620" s="62">
        <v>249</v>
      </c>
      <c r="D620" s="60">
        <v>104</v>
      </c>
      <c r="E620" s="59"/>
    </row>
    <row r="621" spans="1:5" ht="20.149999999999999" customHeight="1">
      <c r="A621" s="59" t="s">
        <v>471</v>
      </c>
      <c r="B621" s="62"/>
      <c r="C621" s="62"/>
      <c r="D621" s="60">
        <v>0</v>
      </c>
      <c r="E621" s="59"/>
    </row>
    <row r="622" spans="1:5" ht="20.149999999999999" customHeight="1">
      <c r="A622" s="59" t="s">
        <v>472</v>
      </c>
      <c r="B622" s="62"/>
      <c r="C622" s="62"/>
      <c r="D622" s="60">
        <v>0</v>
      </c>
      <c r="E622" s="59"/>
    </row>
    <row r="623" spans="1:5" ht="20.149999999999999" customHeight="1">
      <c r="A623" s="59" t="s">
        <v>473</v>
      </c>
      <c r="B623" s="62"/>
      <c r="C623" s="62"/>
      <c r="D623" s="60">
        <v>0</v>
      </c>
      <c r="E623" s="59"/>
    </row>
    <row r="624" spans="1:5" ht="20.149999999999999" customHeight="1">
      <c r="A624" s="59" t="s">
        <v>474</v>
      </c>
      <c r="B624" s="62"/>
      <c r="C624" s="62"/>
      <c r="D624" s="60">
        <v>0</v>
      </c>
      <c r="E624" s="59"/>
    </row>
    <row r="625" spans="1:5" ht="20.149999999999999" customHeight="1">
      <c r="A625" s="59" t="s">
        <v>475</v>
      </c>
      <c r="B625" s="62"/>
      <c r="C625" s="62"/>
      <c r="D625" s="60">
        <v>0</v>
      </c>
      <c r="E625" s="59"/>
    </row>
    <row r="626" spans="1:5" ht="20.149999999999999" customHeight="1">
      <c r="A626" s="59" t="s">
        <v>476</v>
      </c>
      <c r="B626" s="60">
        <f>SUM(B627:B632)</f>
        <v>0</v>
      </c>
      <c r="C626" s="60">
        <f>SUM(C627:C632)</f>
        <v>0</v>
      </c>
      <c r="D626" s="60">
        <f>SUM(D627:D632)</f>
        <v>5</v>
      </c>
      <c r="E626" s="59"/>
    </row>
    <row r="627" spans="1:5" ht="20.149999999999999" customHeight="1">
      <c r="A627" s="59" t="s">
        <v>477</v>
      </c>
      <c r="B627" s="62"/>
      <c r="C627" s="62"/>
      <c r="D627" s="60">
        <v>0</v>
      </c>
      <c r="E627" s="59"/>
    </row>
    <row r="628" spans="1:5" ht="20.149999999999999" customHeight="1">
      <c r="A628" s="59" t="s">
        <v>478</v>
      </c>
      <c r="B628" s="62"/>
      <c r="C628" s="62"/>
      <c r="D628" s="60">
        <v>0</v>
      </c>
      <c r="E628" s="59"/>
    </row>
    <row r="629" spans="1:5" s="54" customFormat="1" ht="20.149999999999999" customHeight="1">
      <c r="A629" s="59" t="s">
        <v>479</v>
      </c>
      <c r="B629" s="62"/>
      <c r="C629" s="62"/>
      <c r="D629" s="60">
        <v>0</v>
      </c>
      <c r="E629" s="67"/>
    </row>
    <row r="630" spans="1:5" ht="20.149999999999999" customHeight="1">
      <c r="A630" s="59" t="s">
        <v>480</v>
      </c>
      <c r="B630" s="62"/>
      <c r="C630" s="62"/>
      <c r="D630" s="60">
        <v>0</v>
      </c>
      <c r="E630" s="59"/>
    </row>
    <row r="631" spans="1:5" ht="20.149999999999999" customHeight="1">
      <c r="A631" s="59" t="s">
        <v>481</v>
      </c>
      <c r="B631" s="62"/>
      <c r="C631" s="62"/>
      <c r="D631" s="60">
        <v>5</v>
      </c>
      <c r="E631" s="59"/>
    </row>
    <row r="632" spans="1:5" ht="20.149999999999999" customHeight="1">
      <c r="A632" s="59" t="s">
        <v>482</v>
      </c>
      <c r="B632" s="62"/>
      <c r="C632" s="62"/>
      <c r="D632" s="60">
        <v>0</v>
      </c>
      <c r="E632" s="59"/>
    </row>
    <row r="633" spans="1:5" ht="20.149999999999999" customHeight="1">
      <c r="A633" s="59" t="s">
        <v>483</v>
      </c>
      <c r="B633" s="60">
        <f>SUM(B634:B641)</f>
        <v>291</v>
      </c>
      <c r="C633" s="60">
        <f>SUM(C634:C641)</f>
        <v>291</v>
      </c>
      <c r="D633" s="60">
        <f>SUM(D634:D641)</f>
        <v>276</v>
      </c>
      <c r="E633" s="59"/>
    </row>
    <row r="634" spans="1:5" ht="20.149999999999999" customHeight="1">
      <c r="A634" s="59" t="s">
        <v>40</v>
      </c>
      <c r="B634" s="62">
        <v>291</v>
      </c>
      <c r="C634" s="62">
        <v>291</v>
      </c>
      <c r="D634" s="60">
        <v>19</v>
      </c>
      <c r="E634" s="59"/>
    </row>
    <row r="635" spans="1:5" ht="20.149999999999999" customHeight="1">
      <c r="A635" s="59" t="s">
        <v>41</v>
      </c>
      <c r="B635" s="62"/>
      <c r="C635" s="62"/>
      <c r="D635" s="60">
        <v>3</v>
      </c>
      <c r="E635" s="59"/>
    </row>
    <row r="636" spans="1:5" ht="20.149999999999999" customHeight="1">
      <c r="A636" s="59" t="s">
        <v>42</v>
      </c>
      <c r="B636" s="62"/>
      <c r="C636" s="62"/>
      <c r="D636" s="60">
        <v>0</v>
      </c>
      <c r="E636" s="59"/>
    </row>
    <row r="637" spans="1:5" ht="20.149999999999999" customHeight="1">
      <c r="A637" s="59" t="s">
        <v>484</v>
      </c>
      <c r="B637" s="62"/>
      <c r="C637" s="62"/>
      <c r="D637" s="60">
        <v>7</v>
      </c>
      <c r="E637" s="59"/>
    </row>
    <row r="638" spans="1:5" ht="20.149999999999999" customHeight="1">
      <c r="A638" s="59" t="s">
        <v>485</v>
      </c>
      <c r="B638" s="62"/>
      <c r="C638" s="62"/>
      <c r="D638" s="60">
        <v>0</v>
      </c>
      <c r="E638" s="59"/>
    </row>
    <row r="639" spans="1:5" ht="20.149999999999999" customHeight="1">
      <c r="A639" s="59" t="s">
        <v>486</v>
      </c>
      <c r="B639" s="62"/>
      <c r="C639" s="62"/>
      <c r="D639" s="60">
        <v>0</v>
      </c>
      <c r="E639" s="59"/>
    </row>
    <row r="640" spans="1:5" ht="20.149999999999999" customHeight="1">
      <c r="A640" s="59" t="s">
        <v>487</v>
      </c>
      <c r="B640" s="62"/>
      <c r="C640" s="62"/>
      <c r="D640" s="60">
        <v>0</v>
      </c>
      <c r="E640" s="59"/>
    </row>
    <row r="641" spans="1:5" ht="20.149999999999999" customHeight="1">
      <c r="A641" s="59" t="s">
        <v>488</v>
      </c>
      <c r="B641" s="62"/>
      <c r="C641" s="62"/>
      <c r="D641" s="60">
        <v>247</v>
      </c>
      <c r="E641" s="59"/>
    </row>
    <row r="642" spans="1:5" ht="20.149999999999999" customHeight="1">
      <c r="A642" s="59" t="s">
        <v>489</v>
      </c>
      <c r="B642" s="60">
        <f>SUM(B643:B646)</f>
        <v>0</v>
      </c>
      <c r="C642" s="60">
        <f>SUM(C643:C646)</f>
        <v>0</v>
      </c>
      <c r="D642" s="60">
        <f>SUM(D643:D646)</f>
        <v>0</v>
      </c>
      <c r="E642" s="59"/>
    </row>
    <row r="643" spans="1:5" ht="20.149999999999999" customHeight="1">
      <c r="A643" s="59" t="s">
        <v>40</v>
      </c>
      <c r="B643" s="62"/>
      <c r="C643" s="62"/>
      <c r="D643" s="60">
        <v>0</v>
      </c>
      <c r="E643" s="59"/>
    </row>
    <row r="644" spans="1:5" ht="20.149999999999999" customHeight="1">
      <c r="A644" s="59" t="s">
        <v>41</v>
      </c>
      <c r="B644" s="62"/>
      <c r="C644" s="62"/>
      <c r="D644" s="60">
        <v>0</v>
      </c>
      <c r="E644" s="59"/>
    </row>
    <row r="645" spans="1:5" ht="20.149999999999999" customHeight="1">
      <c r="A645" s="59" t="s">
        <v>42</v>
      </c>
      <c r="B645" s="62"/>
      <c r="C645" s="62"/>
      <c r="D645" s="60">
        <v>0</v>
      </c>
      <c r="E645" s="59"/>
    </row>
    <row r="646" spans="1:5" ht="20.149999999999999" customHeight="1">
      <c r="A646" s="59" t="s">
        <v>490</v>
      </c>
      <c r="B646" s="62"/>
      <c r="C646" s="62"/>
      <c r="D646" s="60">
        <v>0</v>
      </c>
      <c r="E646" s="59"/>
    </row>
    <row r="647" spans="1:5" s="54" customFormat="1" ht="20.149999999999999" customHeight="1">
      <c r="A647" s="59" t="s">
        <v>491</v>
      </c>
      <c r="B647" s="60">
        <f>SUM(B648:B649)</f>
        <v>0</v>
      </c>
      <c r="C647" s="60">
        <f>SUM(C648:C649)</f>
        <v>0</v>
      </c>
      <c r="D647" s="60">
        <f>SUM(D648:D649)</f>
        <v>14</v>
      </c>
      <c r="E647" s="67"/>
    </row>
    <row r="648" spans="1:5" s="54" customFormat="1" ht="20.149999999999999" customHeight="1">
      <c r="A648" s="59" t="s">
        <v>492</v>
      </c>
      <c r="B648" s="62"/>
      <c r="C648" s="62"/>
      <c r="D648" s="60">
        <v>5</v>
      </c>
      <c r="E648" s="67"/>
    </row>
    <row r="649" spans="1:5" s="54" customFormat="1" ht="20.149999999999999" customHeight="1">
      <c r="A649" s="59" t="s">
        <v>493</v>
      </c>
      <c r="B649" s="62"/>
      <c r="C649" s="62"/>
      <c r="D649" s="60">
        <v>9</v>
      </c>
      <c r="E649" s="67"/>
    </row>
    <row r="650" spans="1:5" ht="20.149999999999999" customHeight="1">
      <c r="A650" s="59" t="s">
        <v>494</v>
      </c>
      <c r="B650" s="60">
        <f>SUM(B651:B652)</f>
        <v>0</v>
      </c>
      <c r="C650" s="60">
        <f>SUM(C651:C652)</f>
        <v>0</v>
      </c>
      <c r="D650" s="60">
        <f>SUM(D651:D652)</f>
        <v>0</v>
      </c>
      <c r="E650" s="59"/>
    </row>
    <row r="651" spans="1:5" ht="20.149999999999999" customHeight="1">
      <c r="A651" s="59" t="s">
        <v>495</v>
      </c>
      <c r="B651" s="62"/>
      <c r="C651" s="62"/>
      <c r="D651" s="60">
        <v>0</v>
      </c>
      <c r="E651" s="59"/>
    </row>
    <row r="652" spans="1:5" ht="20.149999999999999" customHeight="1">
      <c r="A652" s="59" t="s">
        <v>496</v>
      </c>
      <c r="B652" s="62"/>
      <c r="C652" s="62"/>
      <c r="D652" s="60">
        <v>0</v>
      </c>
      <c r="E652" s="59"/>
    </row>
    <row r="653" spans="1:5" ht="20.149999999999999" customHeight="1">
      <c r="A653" s="59" t="s">
        <v>497</v>
      </c>
      <c r="B653" s="60">
        <f>SUM(B654:B655)</f>
        <v>0</v>
      </c>
      <c r="C653" s="60">
        <f>SUM(C654:C655)</f>
        <v>0</v>
      </c>
      <c r="D653" s="60">
        <f>SUM(D654:D655)</f>
        <v>0</v>
      </c>
      <c r="E653" s="59"/>
    </row>
    <row r="654" spans="1:5" ht="20.149999999999999" customHeight="1">
      <c r="A654" s="59" t="s">
        <v>498</v>
      </c>
      <c r="B654" s="62"/>
      <c r="C654" s="62"/>
      <c r="D654" s="60">
        <v>0</v>
      </c>
      <c r="E654" s="59"/>
    </row>
    <row r="655" spans="1:5" ht="20.149999999999999" customHeight="1">
      <c r="A655" s="59" t="s">
        <v>499</v>
      </c>
      <c r="B655" s="62"/>
      <c r="C655" s="62"/>
      <c r="D655" s="60">
        <v>0</v>
      </c>
      <c r="E655" s="59"/>
    </row>
    <row r="656" spans="1:5" s="54" customFormat="1" ht="20.149999999999999" customHeight="1">
      <c r="A656" s="59" t="s">
        <v>500</v>
      </c>
      <c r="B656" s="60">
        <f>SUM(B657:B658)</f>
        <v>0</v>
      </c>
      <c r="C656" s="60">
        <f>SUM(C657:C658)</f>
        <v>0</v>
      </c>
      <c r="D656" s="60">
        <f>SUM(D657:D658)</f>
        <v>0</v>
      </c>
      <c r="E656" s="67"/>
    </row>
    <row r="657" spans="1:5" s="54" customFormat="1" ht="20.149999999999999" customHeight="1">
      <c r="A657" s="59" t="s">
        <v>501</v>
      </c>
      <c r="B657" s="62"/>
      <c r="C657" s="62"/>
      <c r="D657" s="60">
        <v>0</v>
      </c>
      <c r="E657" s="67"/>
    </row>
    <row r="658" spans="1:5" s="54" customFormat="1" ht="20.149999999999999" customHeight="1">
      <c r="A658" s="59" t="s">
        <v>502</v>
      </c>
      <c r="B658" s="62"/>
      <c r="C658" s="62"/>
      <c r="D658" s="60">
        <v>0</v>
      </c>
      <c r="E658" s="67"/>
    </row>
    <row r="659" spans="1:5" s="54" customFormat="1" ht="20.149999999999999" customHeight="1">
      <c r="A659" s="59" t="s">
        <v>503</v>
      </c>
      <c r="B659" s="60">
        <f>SUM(B660:B661)</f>
        <v>145</v>
      </c>
      <c r="C659" s="60">
        <f>SUM(C660:C661)</f>
        <v>145</v>
      </c>
      <c r="D659" s="60">
        <f>SUM(D660:D661)</f>
        <v>106</v>
      </c>
      <c r="E659" s="67"/>
    </row>
    <row r="660" spans="1:5" s="54" customFormat="1" ht="20.149999999999999" customHeight="1">
      <c r="A660" s="59" t="s">
        <v>504</v>
      </c>
      <c r="B660" s="62"/>
      <c r="C660" s="62"/>
      <c r="D660" s="60">
        <v>0</v>
      </c>
      <c r="E660" s="67"/>
    </row>
    <row r="661" spans="1:5" s="54" customFormat="1" ht="20.149999999999999" customHeight="1">
      <c r="A661" s="59" t="s">
        <v>505</v>
      </c>
      <c r="B661" s="62">
        <v>145</v>
      </c>
      <c r="C661" s="62">
        <v>145</v>
      </c>
      <c r="D661" s="60">
        <v>106</v>
      </c>
      <c r="E661" s="67"/>
    </row>
    <row r="662" spans="1:5" s="54" customFormat="1" ht="20.149999999999999" customHeight="1">
      <c r="A662" s="59" t="s">
        <v>506</v>
      </c>
      <c r="B662" s="60">
        <f>SUM(B663:B665)</f>
        <v>4863</v>
      </c>
      <c r="C662" s="60">
        <f>SUM(C663:C665)</f>
        <v>5750</v>
      </c>
      <c r="D662" s="60">
        <f>SUM(D663:D665)</f>
        <v>1592</v>
      </c>
      <c r="E662" s="67"/>
    </row>
    <row r="663" spans="1:5" s="54" customFormat="1" ht="20.149999999999999" customHeight="1">
      <c r="A663" s="59" t="s">
        <v>507</v>
      </c>
      <c r="B663" s="62"/>
      <c r="C663" s="62">
        <v>750</v>
      </c>
      <c r="D663" s="60">
        <v>746</v>
      </c>
      <c r="E663" s="67"/>
    </row>
    <row r="664" spans="1:5" s="54" customFormat="1" ht="20.149999999999999" customHeight="1">
      <c r="A664" s="59" t="s">
        <v>508</v>
      </c>
      <c r="B664" s="62">
        <v>863</v>
      </c>
      <c r="C664" s="62">
        <v>1000</v>
      </c>
      <c r="D664" s="60">
        <v>846</v>
      </c>
      <c r="E664" s="67"/>
    </row>
    <row r="665" spans="1:5" ht="20.149999999999999" customHeight="1">
      <c r="A665" s="59" t="s">
        <v>509</v>
      </c>
      <c r="B665" s="62">
        <v>4000</v>
      </c>
      <c r="C665" s="62">
        <v>4000</v>
      </c>
      <c r="D665" s="60">
        <v>0</v>
      </c>
      <c r="E665" s="59"/>
    </row>
    <row r="666" spans="1:5" ht="20.149999999999999" customHeight="1">
      <c r="A666" s="59" t="s">
        <v>510</v>
      </c>
      <c r="B666" s="60">
        <f>SUM(B667:B670)</f>
        <v>0</v>
      </c>
      <c r="C666" s="60">
        <f>SUM(C667:C670)</f>
        <v>0</v>
      </c>
      <c r="D666" s="60">
        <f>SUM(D667:D670)</f>
        <v>0</v>
      </c>
      <c r="E666" s="59"/>
    </row>
    <row r="667" spans="1:5" ht="20.149999999999999" customHeight="1">
      <c r="A667" s="59" t="s">
        <v>511</v>
      </c>
      <c r="B667" s="62"/>
      <c r="C667" s="62"/>
      <c r="D667" s="60">
        <v>0</v>
      </c>
      <c r="E667" s="59"/>
    </row>
    <row r="668" spans="1:5" ht="20.149999999999999" customHeight="1">
      <c r="A668" s="59" t="s">
        <v>512</v>
      </c>
      <c r="B668" s="62"/>
      <c r="C668" s="62"/>
      <c r="D668" s="60">
        <v>0</v>
      </c>
      <c r="E668" s="59"/>
    </row>
    <row r="669" spans="1:5" ht="20.149999999999999" customHeight="1">
      <c r="A669" s="59" t="s">
        <v>513</v>
      </c>
      <c r="B669" s="62"/>
      <c r="C669" s="62"/>
      <c r="D669" s="60">
        <v>0</v>
      </c>
      <c r="E669" s="59"/>
    </row>
    <row r="670" spans="1:5" ht="20.149999999999999" customHeight="1">
      <c r="A670" s="59" t="s">
        <v>514</v>
      </c>
      <c r="B670" s="62"/>
      <c r="C670" s="62"/>
      <c r="D670" s="60">
        <v>0</v>
      </c>
      <c r="E670" s="59"/>
    </row>
    <row r="671" spans="1:5" ht="20.149999999999999" customHeight="1">
      <c r="A671" s="59" t="s">
        <v>515</v>
      </c>
      <c r="B671" s="60">
        <f>SUM(B672:B678)</f>
        <v>0</v>
      </c>
      <c r="C671" s="60">
        <f>SUM(C672:C678)</f>
        <v>156</v>
      </c>
      <c r="D671" s="60">
        <f>SUM(D672:D678)</f>
        <v>89</v>
      </c>
      <c r="E671" s="59"/>
    </row>
    <row r="672" spans="1:5" ht="20.149999999999999" customHeight="1">
      <c r="A672" s="59" t="s">
        <v>40</v>
      </c>
      <c r="B672" s="62"/>
      <c r="C672" s="62">
        <v>156</v>
      </c>
      <c r="D672" s="60">
        <v>89</v>
      </c>
      <c r="E672" s="59"/>
    </row>
    <row r="673" spans="1:5" ht="20.149999999999999" customHeight="1">
      <c r="A673" s="59" t="s">
        <v>41</v>
      </c>
      <c r="B673" s="62"/>
      <c r="C673" s="62"/>
      <c r="D673" s="60">
        <v>0</v>
      </c>
      <c r="E673" s="59"/>
    </row>
    <row r="674" spans="1:5" ht="20.149999999999999" customHeight="1">
      <c r="A674" s="59" t="s">
        <v>42</v>
      </c>
      <c r="B674" s="62"/>
      <c r="C674" s="62"/>
      <c r="D674" s="60">
        <v>0</v>
      </c>
      <c r="E674" s="59"/>
    </row>
    <row r="675" spans="1:5" ht="20.149999999999999" customHeight="1">
      <c r="A675" s="59" t="s">
        <v>516</v>
      </c>
      <c r="B675" s="62"/>
      <c r="C675" s="62"/>
      <c r="D675" s="60">
        <v>0</v>
      </c>
      <c r="E675" s="59"/>
    </row>
    <row r="676" spans="1:5" ht="20.149999999999999" customHeight="1">
      <c r="A676" s="59" t="s">
        <v>517</v>
      </c>
      <c r="B676" s="62"/>
      <c r="C676" s="62"/>
      <c r="D676" s="60">
        <v>0</v>
      </c>
      <c r="E676" s="59"/>
    </row>
    <row r="677" spans="1:5" ht="20.149999999999999" customHeight="1">
      <c r="A677" s="59" t="s">
        <v>49</v>
      </c>
      <c r="B677" s="62"/>
      <c r="C677" s="62"/>
      <c r="D677" s="60">
        <v>0</v>
      </c>
      <c r="E677" s="59"/>
    </row>
    <row r="678" spans="1:5" ht="20.149999999999999" customHeight="1">
      <c r="A678" s="59" t="s">
        <v>518</v>
      </c>
      <c r="B678" s="62"/>
      <c r="C678" s="62"/>
      <c r="D678" s="60">
        <v>0</v>
      </c>
      <c r="E678" s="59"/>
    </row>
    <row r="679" spans="1:5" ht="20.149999999999999" customHeight="1">
      <c r="A679" s="59" t="s">
        <v>519</v>
      </c>
      <c r="B679" s="60">
        <f>B680</f>
        <v>0</v>
      </c>
      <c r="C679" s="60">
        <f>C680</f>
        <v>180</v>
      </c>
      <c r="D679" s="60">
        <f>D680</f>
        <v>157</v>
      </c>
      <c r="E679" s="59"/>
    </row>
    <row r="680" spans="1:5" ht="20.149999999999999" customHeight="1">
      <c r="A680" s="59" t="s">
        <v>520</v>
      </c>
      <c r="B680" s="62"/>
      <c r="C680" s="62">
        <v>180</v>
      </c>
      <c r="D680" s="60">
        <v>157</v>
      </c>
      <c r="E680" s="59"/>
    </row>
    <row r="681" spans="1:5" ht="20.149999999999999" customHeight="1">
      <c r="A681" s="59" t="s">
        <v>521</v>
      </c>
      <c r="B681" s="60">
        <f>SUM(B682,B687,B700,B704,B716,B719,B723,B728,B732,B736,B739,B748,B750)</f>
        <v>11983</v>
      </c>
      <c r="C681" s="60">
        <f>SUM(C682,C687,C700,C704,C716,C719,C723,C728,C732,C736,C739,C748,C750)</f>
        <v>9302</v>
      </c>
      <c r="D681" s="60">
        <f>SUM(D682,D687,D700,D704,D716,D719,D723,D728,D732,D736,D739,D748,D750)</f>
        <v>8766</v>
      </c>
      <c r="E681" s="59"/>
    </row>
    <row r="682" spans="1:5" ht="20.149999999999999" customHeight="1">
      <c r="A682" s="59" t="s">
        <v>522</v>
      </c>
      <c r="B682" s="60">
        <f>SUM(B683:B686)</f>
        <v>3027</v>
      </c>
      <c r="C682" s="60">
        <f>SUM(C683:C686)</f>
        <v>3027</v>
      </c>
      <c r="D682" s="60">
        <f>SUM(D683:D686)</f>
        <v>677</v>
      </c>
      <c r="E682" s="59"/>
    </row>
    <row r="683" spans="1:5" ht="20.149999999999999" customHeight="1">
      <c r="A683" s="59" t="s">
        <v>40</v>
      </c>
      <c r="B683" s="62">
        <v>3027</v>
      </c>
      <c r="C683" s="62">
        <v>3027</v>
      </c>
      <c r="D683" s="60">
        <v>39</v>
      </c>
      <c r="E683" s="59"/>
    </row>
    <row r="684" spans="1:5" ht="20.149999999999999" customHeight="1">
      <c r="A684" s="59" t="s">
        <v>41</v>
      </c>
      <c r="B684" s="62"/>
      <c r="C684" s="62"/>
      <c r="D684" s="60">
        <v>572</v>
      </c>
      <c r="E684" s="59"/>
    </row>
    <row r="685" spans="1:5" ht="20.149999999999999" customHeight="1">
      <c r="A685" s="59" t="s">
        <v>42</v>
      </c>
      <c r="B685" s="62"/>
      <c r="C685" s="62"/>
      <c r="D685" s="60">
        <v>0</v>
      </c>
      <c r="E685" s="59"/>
    </row>
    <row r="686" spans="1:5" ht="20.149999999999999" customHeight="1">
      <c r="A686" s="59" t="s">
        <v>523</v>
      </c>
      <c r="B686" s="62"/>
      <c r="C686" s="62"/>
      <c r="D686" s="60">
        <v>66</v>
      </c>
      <c r="E686" s="59"/>
    </row>
    <row r="687" spans="1:5" ht="20.149999999999999" customHeight="1">
      <c r="A687" s="59" t="s">
        <v>524</v>
      </c>
      <c r="B687" s="60">
        <f>SUM(B688:B699)</f>
        <v>200</v>
      </c>
      <c r="C687" s="60">
        <f>SUM(C688:C699)</f>
        <v>200</v>
      </c>
      <c r="D687" s="60">
        <f>SUM(D688:D699)</f>
        <v>6</v>
      </c>
      <c r="E687" s="59"/>
    </row>
    <row r="688" spans="1:5" ht="20.149999999999999" customHeight="1">
      <c r="A688" s="59" t="s">
        <v>525</v>
      </c>
      <c r="B688" s="62">
        <v>200</v>
      </c>
      <c r="C688" s="62">
        <v>200</v>
      </c>
      <c r="D688" s="60">
        <v>6</v>
      </c>
      <c r="E688" s="59"/>
    </row>
    <row r="689" spans="1:5" ht="20.149999999999999" customHeight="1">
      <c r="A689" s="59" t="s">
        <v>526</v>
      </c>
      <c r="B689" s="62"/>
      <c r="C689" s="62"/>
      <c r="D689" s="60">
        <v>0</v>
      </c>
      <c r="E689" s="59"/>
    </row>
    <row r="690" spans="1:5" ht="20.149999999999999" customHeight="1">
      <c r="A690" s="59" t="s">
        <v>527</v>
      </c>
      <c r="B690" s="62"/>
      <c r="C690" s="62"/>
      <c r="D690" s="60">
        <v>0</v>
      </c>
      <c r="E690" s="59"/>
    </row>
    <row r="691" spans="1:5" ht="20.149999999999999" customHeight="1">
      <c r="A691" s="59" t="s">
        <v>528</v>
      </c>
      <c r="B691" s="62"/>
      <c r="C691" s="62"/>
      <c r="D691" s="60">
        <v>0</v>
      </c>
      <c r="E691" s="59"/>
    </row>
    <row r="692" spans="1:5" ht="20.149999999999999" customHeight="1">
      <c r="A692" s="59" t="s">
        <v>529</v>
      </c>
      <c r="B692" s="62"/>
      <c r="C692" s="62"/>
      <c r="D692" s="60">
        <v>0</v>
      </c>
      <c r="E692" s="59"/>
    </row>
    <row r="693" spans="1:5" ht="20.149999999999999" customHeight="1">
      <c r="A693" s="59" t="s">
        <v>530</v>
      </c>
      <c r="B693" s="62"/>
      <c r="C693" s="62"/>
      <c r="D693" s="60">
        <v>0</v>
      </c>
      <c r="E693" s="59"/>
    </row>
    <row r="694" spans="1:5" ht="20.149999999999999" customHeight="1">
      <c r="A694" s="59" t="s">
        <v>531</v>
      </c>
      <c r="B694" s="62"/>
      <c r="C694" s="62"/>
      <c r="D694" s="60">
        <v>0</v>
      </c>
      <c r="E694" s="59"/>
    </row>
    <row r="695" spans="1:5" ht="20.149999999999999" customHeight="1">
      <c r="A695" s="59" t="s">
        <v>532</v>
      </c>
      <c r="B695" s="62"/>
      <c r="C695" s="62"/>
      <c r="D695" s="60">
        <v>0</v>
      </c>
      <c r="E695" s="59"/>
    </row>
    <row r="696" spans="1:5" ht="20.149999999999999" customHeight="1">
      <c r="A696" s="59" t="s">
        <v>533</v>
      </c>
      <c r="B696" s="62"/>
      <c r="C696" s="62"/>
      <c r="D696" s="60">
        <v>0</v>
      </c>
      <c r="E696" s="59"/>
    </row>
    <row r="697" spans="1:5" ht="20.149999999999999" customHeight="1">
      <c r="A697" s="59" t="s">
        <v>534</v>
      </c>
      <c r="B697" s="62"/>
      <c r="C697" s="62"/>
      <c r="D697" s="60">
        <v>0</v>
      </c>
      <c r="E697" s="59"/>
    </row>
    <row r="698" spans="1:5" ht="20.149999999999999" customHeight="1">
      <c r="A698" s="59" t="s">
        <v>535</v>
      </c>
      <c r="B698" s="62"/>
      <c r="C698" s="62"/>
      <c r="D698" s="60">
        <v>0</v>
      </c>
      <c r="E698" s="59"/>
    </row>
    <row r="699" spans="1:5" ht="20.149999999999999" customHeight="1">
      <c r="A699" s="59" t="s">
        <v>536</v>
      </c>
      <c r="B699" s="62"/>
      <c r="C699" s="62"/>
      <c r="D699" s="60">
        <v>0</v>
      </c>
      <c r="E699" s="59"/>
    </row>
    <row r="700" spans="1:5" ht="20.149999999999999" customHeight="1">
      <c r="A700" s="59" t="s">
        <v>537</v>
      </c>
      <c r="B700" s="60">
        <f>SUM(B701:B703)</f>
        <v>498</v>
      </c>
      <c r="C700" s="60">
        <f>SUM(C701:C703)</f>
        <v>498</v>
      </c>
      <c r="D700" s="60">
        <f>SUM(D701:D703)</f>
        <v>2294</v>
      </c>
      <c r="E700" s="59"/>
    </row>
    <row r="701" spans="1:5" ht="20.149999999999999" customHeight="1">
      <c r="A701" s="59" t="s">
        <v>538</v>
      </c>
      <c r="B701" s="62"/>
      <c r="C701" s="62"/>
      <c r="D701" s="60">
        <v>0</v>
      </c>
      <c r="E701" s="59"/>
    </row>
    <row r="702" spans="1:5" ht="20.149999999999999" customHeight="1">
      <c r="A702" s="59" t="s">
        <v>539</v>
      </c>
      <c r="B702" s="62">
        <v>498</v>
      </c>
      <c r="C702" s="62">
        <v>498</v>
      </c>
      <c r="D702" s="60">
        <v>2178</v>
      </c>
      <c r="E702" s="59"/>
    </row>
    <row r="703" spans="1:5" ht="20.149999999999999" customHeight="1">
      <c r="A703" s="59" t="s">
        <v>540</v>
      </c>
      <c r="B703" s="62"/>
      <c r="C703" s="62"/>
      <c r="D703" s="60">
        <v>116</v>
      </c>
      <c r="E703" s="59"/>
    </row>
    <row r="704" spans="1:5" ht="20.149999999999999" customHeight="1">
      <c r="A704" s="59" t="s">
        <v>541</v>
      </c>
      <c r="B704" s="60">
        <f>SUM(B705:B715)</f>
        <v>168</v>
      </c>
      <c r="C704" s="60">
        <f>SUM(C705:C715)</f>
        <v>168</v>
      </c>
      <c r="D704" s="60">
        <f>SUM(D705:D715)</f>
        <v>765</v>
      </c>
      <c r="E704" s="59"/>
    </row>
    <row r="705" spans="1:5" ht="20.149999999999999" customHeight="1">
      <c r="A705" s="59" t="s">
        <v>542</v>
      </c>
      <c r="B705" s="62">
        <v>168</v>
      </c>
      <c r="C705" s="62">
        <v>168</v>
      </c>
      <c r="D705" s="60">
        <v>434</v>
      </c>
      <c r="E705" s="59"/>
    </row>
    <row r="706" spans="1:5" ht="20.149999999999999" customHeight="1">
      <c r="A706" s="59" t="s">
        <v>543</v>
      </c>
      <c r="B706" s="62"/>
      <c r="C706" s="62"/>
      <c r="D706" s="60">
        <v>194</v>
      </c>
      <c r="E706" s="59"/>
    </row>
    <row r="707" spans="1:5" ht="20.149999999999999" customHeight="1">
      <c r="A707" s="59" t="s">
        <v>544</v>
      </c>
      <c r="B707" s="62"/>
      <c r="C707" s="62"/>
      <c r="D707" s="60">
        <v>0</v>
      </c>
      <c r="E707" s="59"/>
    </row>
    <row r="708" spans="1:5" ht="20.149999999999999" customHeight="1">
      <c r="A708" s="59" t="s">
        <v>545</v>
      </c>
      <c r="B708" s="62"/>
      <c r="C708" s="62"/>
      <c r="D708" s="60">
        <v>0</v>
      </c>
      <c r="E708" s="59"/>
    </row>
    <row r="709" spans="1:5" ht="20.149999999999999" customHeight="1">
      <c r="A709" s="59" t="s">
        <v>546</v>
      </c>
      <c r="B709" s="62"/>
      <c r="C709" s="62"/>
      <c r="D709" s="60">
        <v>0</v>
      </c>
      <c r="E709" s="59"/>
    </row>
    <row r="710" spans="1:5" ht="20.149999999999999" customHeight="1">
      <c r="A710" s="59" t="s">
        <v>547</v>
      </c>
      <c r="B710" s="62"/>
      <c r="C710" s="62"/>
      <c r="D710" s="60">
        <v>0</v>
      </c>
      <c r="E710" s="59"/>
    </row>
    <row r="711" spans="1:5" ht="20.149999999999999" customHeight="1">
      <c r="A711" s="59" t="s">
        <v>548</v>
      </c>
      <c r="B711" s="62"/>
      <c r="C711" s="62"/>
      <c r="D711" s="60">
        <v>0</v>
      </c>
      <c r="E711" s="59"/>
    </row>
    <row r="712" spans="1:5" ht="20.149999999999999" customHeight="1">
      <c r="A712" s="59" t="s">
        <v>549</v>
      </c>
      <c r="B712" s="62"/>
      <c r="C712" s="62"/>
      <c r="D712" s="60">
        <v>100</v>
      </c>
      <c r="E712" s="59"/>
    </row>
    <row r="713" spans="1:5" ht="20.149999999999999" customHeight="1">
      <c r="A713" s="59" t="s">
        <v>550</v>
      </c>
      <c r="B713" s="62"/>
      <c r="C713" s="62"/>
      <c r="D713" s="60">
        <v>37</v>
      </c>
      <c r="E713" s="59"/>
    </row>
    <row r="714" spans="1:5" ht="20.149999999999999" customHeight="1">
      <c r="A714" s="59" t="s">
        <v>551</v>
      </c>
      <c r="B714" s="62"/>
      <c r="C714" s="62"/>
      <c r="D714" s="60">
        <v>0</v>
      </c>
      <c r="E714" s="59"/>
    </row>
    <row r="715" spans="1:5" ht="20.149999999999999" customHeight="1">
      <c r="A715" s="59" t="s">
        <v>552</v>
      </c>
      <c r="B715" s="62"/>
      <c r="C715" s="62"/>
      <c r="D715" s="60">
        <v>0</v>
      </c>
      <c r="E715" s="59"/>
    </row>
    <row r="716" spans="1:5" ht="20.149999999999999" customHeight="1">
      <c r="A716" s="59" t="s">
        <v>553</v>
      </c>
      <c r="B716" s="60">
        <f>SUM(B717:B718)</f>
        <v>0</v>
      </c>
      <c r="C716" s="60">
        <f>SUM(C717:C718)</f>
        <v>0</v>
      </c>
      <c r="D716" s="60">
        <f>SUM(D717:D718)</f>
        <v>0</v>
      </c>
      <c r="E716" s="59"/>
    </row>
    <row r="717" spans="1:5" ht="20.149999999999999" customHeight="1">
      <c r="A717" s="59" t="s">
        <v>554</v>
      </c>
      <c r="B717" s="62"/>
      <c r="C717" s="62"/>
      <c r="D717" s="60">
        <v>0</v>
      </c>
      <c r="E717" s="59"/>
    </row>
    <row r="718" spans="1:5" s="54" customFormat="1" ht="20.149999999999999" customHeight="1">
      <c r="A718" s="59" t="s">
        <v>555</v>
      </c>
      <c r="B718" s="62"/>
      <c r="C718" s="62"/>
      <c r="D718" s="60">
        <v>0</v>
      </c>
      <c r="E718" s="67"/>
    </row>
    <row r="719" spans="1:5" s="54" customFormat="1" ht="20.149999999999999" customHeight="1">
      <c r="A719" s="59" t="s">
        <v>556</v>
      </c>
      <c r="B719" s="60">
        <f>SUM(B720:B722)</f>
        <v>148</v>
      </c>
      <c r="C719" s="60">
        <f>SUM(C720:C722)</f>
        <v>148</v>
      </c>
      <c r="D719" s="60">
        <f>SUM(D720:D722)</f>
        <v>27</v>
      </c>
      <c r="E719" s="67"/>
    </row>
    <row r="720" spans="1:5" s="54" customFormat="1" ht="20.149999999999999" customHeight="1">
      <c r="A720" s="59" t="s">
        <v>557</v>
      </c>
      <c r="B720" s="62">
        <v>148</v>
      </c>
      <c r="C720" s="62">
        <v>148</v>
      </c>
      <c r="D720" s="60">
        <v>9</v>
      </c>
      <c r="E720" s="67"/>
    </row>
    <row r="721" spans="1:5" s="54" customFormat="1" ht="20.149999999999999" customHeight="1">
      <c r="A721" s="59" t="s">
        <v>558</v>
      </c>
      <c r="B721" s="62"/>
      <c r="C721" s="62"/>
      <c r="D721" s="60">
        <v>5</v>
      </c>
      <c r="E721" s="67"/>
    </row>
    <row r="722" spans="1:5" s="54" customFormat="1" ht="20.149999999999999" customHeight="1">
      <c r="A722" s="59" t="s">
        <v>559</v>
      </c>
      <c r="B722" s="62"/>
      <c r="C722" s="62"/>
      <c r="D722" s="60">
        <v>13</v>
      </c>
      <c r="E722" s="67"/>
    </row>
    <row r="723" spans="1:5" s="54" customFormat="1" ht="20.149999999999999" customHeight="1">
      <c r="A723" s="59" t="s">
        <v>560</v>
      </c>
      <c r="B723" s="60">
        <f>SUM(B724:B727)</f>
        <v>4281</v>
      </c>
      <c r="C723" s="60">
        <f>SUM(C724:C727)</f>
        <v>3031</v>
      </c>
      <c r="D723" s="60">
        <f>SUM(D724:D727)</f>
        <v>2986</v>
      </c>
      <c r="E723" s="67"/>
    </row>
    <row r="724" spans="1:5" s="54" customFormat="1" ht="20.149999999999999" customHeight="1">
      <c r="A724" s="59" t="s">
        <v>561</v>
      </c>
      <c r="B724" s="62">
        <v>2005</v>
      </c>
      <c r="C724" s="62">
        <v>1465</v>
      </c>
      <c r="D724" s="60">
        <v>1062</v>
      </c>
      <c r="E724" s="67"/>
    </row>
    <row r="725" spans="1:5" s="54" customFormat="1" ht="20.149999999999999" customHeight="1">
      <c r="A725" s="59" t="s">
        <v>562</v>
      </c>
      <c r="B725" s="62">
        <v>2276</v>
      </c>
      <c r="C725" s="62">
        <v>1566</v>
      </c>
      <c r="D725" s="60">
        <v>1924</v>
      </c>
      <c r="E725" s="67"/>
    </row>
    <row r="726" spans="1:5" s="54" customFormat="1" ht="20.149999999999999" customHeight="1">
      <c r="A726" s="59" t="s">
        <v>563</v>
      </c>
      <c r="B726" s="62"/>
      <c r="C726" s="62"/>
      <c r="D726" s="60">
        <v>0</v>
      </c>
      <c r="E726" s="67"/>
    </row>
    <row r="727" spans="1:5" s="54" customFormat="1" ht="20.149999999999999" customHeight="1">
      <c r="A727" s="59" t="s">
        <v>564</v>
      </c>
      <c r="B727" s="62"/>
      <c r="C727" s="62"/>
      <c r="D727" s="60">
        <v>0</v>
      </c>
      <c r="E727" s="67"/>
    </row>
    <row r="728" spans="1:5" s="54" customFormat="1" ht="20.149999999999999" customHeight="1">
      <c r="A728" s="59" t="s">
        <v>565</v>
      </c>
      <c r="B728" s="60">
        <f>SUM(B729:B731)</f>
        <v>2673</v>
      </c>
      <c r="C728" s="60">
        <f>SUM(C729:C731)</f>
        <v>1773</v>
      </c>
      <c r="D728" s="60">
        <f>SUM(D729:D731)</f>
        <v>1766</v>
      </c>
      <c r="E728" s="67"/>
    </row>
    <row r="729" spans="1:5" s="54" customFormat="1" ht="20.149999999999999" customHeight="1">
      <c r="A729" s="59" t="s">
        <v>566</v>
      </c>
      <c r="B729" s="62"/>
      <c r="C729" s="62"/>
      <c r="D729" s="60">
        <v>0</v>
      </c>
      <c r="E729" s="67"/>
    </row>
    <row r="730" spans="1:5" s="54" customFormat="1" ht="20.149999999999999" customHeight="1">
      <c r="A730" s="59" t="s">
        <v>567</v>
      </c>
      <c r="B730" s="62">
        <v>2673</v>
      </c>
      <c r="C730" s="62">
        <v>1773</v>
      </c>
      <c r="D730" s="60">
        <v>1766</v>
      </c>
      <c r="E730" s="67"/>
    </row>
    <row r="731" spans="1:5" s="54" customFormat="1" ht="20.149999999999999" customHeight="1">
      <c r="A731" s="59" t="s">
        <v>568</v>
      </c>
      <c r="B731" s="62"/>
      <c r="C731" s="62"/>
      <c r="D731" s="60">
        <v>0</v>
      </c>
      <c r="E731" s="67"/>
    </row>
    <row r="732" spans="1:5" s="54" customFormat="1" ht="20.149999999999999" customHeight="1">
      <c r="A732" s="59" t="s">
        <v>569</v>
      </c>
      <c r="B732" s="60">
        <f>SUM(B733:B735)</f>
        <v>0</v>
      </c>
      <c r="C732" s="60">
        <f>SUM(C733:C735)</f>
        <v>0</v>
      </c>
      <c r="D732" s="60">
        <f>SUM(D733:D735)</f>
        <v>83</v>
      </c>
      <c r="E732" s="67"/>
    </row>
    <row r="733" spans="1:5" s="54" customFormat="1" ht="20.149999999999999" customHeight="1">
      <c r="A733" s="59" t="s">
        <v>570</v>
      </c>
      <c r="B733" s="62"/>
      <c r="C733" s="62"/>
      <c r="D733" s="60">
        <v>0</v>
      </c>
      <c r="E733" s="67"/>
    </row>
    <row r="734" spans="1:5" s="54" customFormat="1" ht="20.149999999999999" customHeight="1">
      <c r="A734" s="59" t="s">
        <v>571</v>
      </c>
      <c r="B734" s="62"/>
      <c r="C734" s="62"/>
      <c r="D734" s="60">
        <v>0</v>
      </c>
      <c r="E734" s="67"/>
    </row>
    <row r="735" spans="1:5" s="54" customFormat="1" ht="20.149999999999999" customHeight="1">
      <c r="A735" s="59" t="s">
        <v>572</v>
      </c>
      <c r="B735" s="62"/>
      <c r="C735" s="62"/>
      <c r="D735" s="60">
        <v>83</v>
      </c>
      <c r="E735" s="67"/>
    </row>
    <row r="736" spans="1:5" ht="20.149999999999999" customHeight="1">
      <c r="A736" s="59" t="s">
        <v>573</v>
      </c>
      <c r="B736" s="60">
        <f>SUM(B737:B738)</f>
        <v>0</v>
      </c>
      <c r="C736" s="60">
        <f>SUM(C737:C738)</f>
        <v>0</v>
      </c>
      <c r="D736" s="60">
        <f>SUM(D737:D738)</f>
        <v>0</v>
      </c>
      <c r="E736" s="59"/>
    </row>
    <row r="737" spans="1:5" ht="20.149999999999999" customHeight="1">
      <c r="A737" s="59" t="s">
        <v>574</v>
      </c>
      <c r="B737" s="62"/>
      <c r="C737" s="62"/>
      <c r="D737" s="60">
        <v>0</v>
      </c>
      <c r="E737" s="59"/>
    </row>
    <row r="738" spans="1:5" ht="20.149999999999999" customHeight="1">
      <c r="A738" s="59" t="s">
        <v>575</v>
      </c>
      <c r="B738" s="62"/>
      <c r="C738" s="62"/>
      <c r="D738" s="60">
        <v>0</v>
      </c>
      <c r="E738" s="59"/>
    </row>
    <row r="739" spans="1:5" ht="20.149999999999999" customHeight="1">
      <c r="A739" s="59" t="s">
        <v>576</v>
      </c>
      <c r="B739" s="60">
        <f>SUM(B740:B747)</f>
        <v>0</v>
      </c>
      <c r="C739" s="60">
        <f>SUM(C740:C747)</f>
        <v>57</v>
      </c>
      <c r="D739" s="60">
        <f>SUM(D740:D747)</f>
        <v>162</v>
      </c>
      <c r="E739" s="59"/>
    </row>
    <row r="740" spans="1:5" ht="20.149999999999999" customHeight="1">
      <c r="A740" s="59" t="s">
        <v>40</v>
      </c>
      <c r="B740" s="62"/>
      <c r="C740" s="62">
        <v>57</v>
      </c>
      <c r="D740" s="60">
        <v>52</v>
      </c>
      <c r="E740" s="59"/>
    </row>
    <row r="741" spans="1:5" ht="20.149999999999999" customHeight="1">
      <c r="A741" s="59" t="s">
        <v>41</v>
      </c>
      <c r="B741" s="62"/>
      <c r="C741" s="62"/>
      <c r="D741" s="60">
        <v>0</v>
      </c>
      <c r="E741" s="59"/>
    </row>
    <row r="742" spans="1:5" ht="20.149999999999999" customHeight="1">
      <c r="A742" s="59" t="s">
        <v>42</v>
      </c>
      <c r="B742" s="62"/>
      <c r="C742" s="62"/>
      <c r="D742" s="60">
        <v>0</v>
      </c>
      <c r="E742" s="59"/>
    </row>
    <row r="743" spans="1:5" ht="20.149999999999999" customHeight="1">
      <c r="A743" s="59" t="s">
        <v>81</v>
      </c>
      <c r="B743" s="62"/>
      <c r="C743" s="62"/>
      <c r="D743" s="60">
        <v>0</v>
      </c>
      <c r="E743" s="59"/>
    </row>
    <row r="744" spans="1:5" ht="20.149999999999999" customHeight="1">
      <c r="A744" s="59" t="s">
        <v>577</v>
      </c>
      <c r="B744" s="62"/>
      <c r="C744" s="62"/>
      <c r="D744" s="60">
        <v>0</v>
      </c>
      <c r="E744" s="59"/>
    </row>
    <row r="745" spans="1:5" ht="20.149999999999999" customHeight="1">
      <c r="A745" s="59" t="s">
        <v>578</v>
      </c>
      <c r="B745" s="62"/>
      <c r="C745" s="62"/>
      <c r="D745" s="60">
        <v>0</v>
      </c>
      <c r="E745" s="59"/>
    </row>
    <row r="746" spans="1:5" ht="20.149999999999999" customHeight="1">
      <c r="A746" s="59" t="s">
        <v>49</v>
      </c>
      <c r="B746" s="62"/>
      <c r="C746" s="62"/>
      <c r="D746" s="60">
        <v>0</v>
      </c>
      <c r="E746" s="59"/>
    </row>
    <row r="747" spans="1:5" ht="20.149999999999999" customHeight="1">
      <c r="A747" s="59" t="s">
        <v>579</v>
      </c>
      <c r="B747" s="62"/>
      <c r="C747" s="62"/>
      <c r="D747" s="60">
        <v>110</v>
      </c>
      <c r="E747" s="59"/>
    </row>
    <row r="748" spans="1:5" ht="20.149999999999999" customHeight="1">
      <c r="A748" s="59" t="s">
        <v>580</v>
      </c>
      <c r="B748" s="60">
        <f>B749</f>
        <v>0</v>
      </c>
      <c r="C748" s="60">
        <f>C749</f>
        <v>0</v>
      </c>
      <c r="D748" s="60">
        <f>D749</f>
        <v>0</v>
      </c>
      <c r="E748" s="59"/>
    </row>
    <row r="749" spans="1:5" ht="20.149999999999999" customHeight="1">
      <c r="A749" s="59" t="s">
        <v>581</v>
      </c>
      <c r="B749" s="62"/>
      <c r="C749" s="62"/>
      <c r="D749" s="60">
        <v>0</v>
      </c>
      <c r="E749" s="59"/>
    </row>
    <row r="750" spans="1:5" ht="20.149999999999999" customHeight="1">
      <c r="A750" s="59" t="s">
        <v>582</v>
      </c>
      <c r="B750" s="60">
        <f>B751</f>
        <v>988</v>
      </c>
      <c r="C750" s="60">
        <f>C751</f>
        <v>400</v>
      </c>
      <c r="D750" s="60">
        <f>D751</f>
        <v>0</v>
      </c>
      <c r="E750" s="59"/>
    </row>
    <row r="751" spans="1:5" ht="20.149999999999999" customHeight="1">
      <c r="A751" s="59" t="s">
        <v>583</v>
      </c>
      <c r="B751" s="62">
        <v>988</v>
      </c>
      <c r="C751" s="62">
        <v>400</v>
      </c>
      <c r="D751" s="60">
        <v>0</v>
      </c>
      <c r="E751" s="59"/>
    </row>
    <row r="752" spans="1:5" ht="20.149999999999999" customHeight="1">
      <c r="A752" s="59" t="s">
        <v>584</v>
      </c>
      <c r="B752" s="60">
        <f>SUM(B753,B763,B767,B775,B781,B788,B794,B797,B800,B802,B804,B810,B812,B814,B829)</f>
        <v>24802</v>
      </c>
      <c r="C752" s="60">
        <f>SUM(C753,C763,C767,C775,C781,C788,C794,C797,C800,C802,C804,C810,C812,C814,C829)</f>
        <v>17618</v>
      </c>
      <c r="D752" s="60">
        <f>SUM(D753,D763,D767,D775,D781,D788,D794,D797,D800,D802,D804,D810,D812,D814,D829)</f>
        <v>16984</v>
      </c>
      <c r="E752" s="59"/>
    </row>
    <row r="753" spans="1:5" ht="20.149999999999999" customHeight="1">
      <c r="A753" s="59" t="s">
        <v>585</v>
      </c>
      <c r="B753" s="60">
        <f>SUM(B754:B762)</f>
        <v>225</v>
      </c>
      <c r="C753" s="60">
        <f>SUM(C754:C762)</f>
        <v>529</v>
      </c>
      <c r="D753" s="60">
        <f>SUM(D754:D762)</f>
        <v>704</v>
      </c>
      <c r="E753" s="59"/>
    </row>
    <row r="754" spans="1:5" ht="20.149999999999999" customHeight="1">
      <c r="A754" s="59" t="s">
        <v>40</v>
      </c>
      <c r="B754" s="62">
        <v>225</v>
      </c>
      <c r="C754" s="62">
        <v>529</v>
      </c>
      <c r="D754" s="60">
        <v>335</v>
      </c>
      <c r="E754" s="59"/>
    </row>
    <row r="755" spans="1:5" ht="20.149999999999999" customHeight="1">
      <c r="A755" s="59" t="s">
        <v>41</v>
      </c>
      <c r="B755" s="62"/>
      <c r="C755" s="62"/>
      <c r="D755" s="60">
        <v>348</v>
      </c>
      <c r="E755" s="59"/>
    </row>
    <row r="756" spans="1:5" ht="20.149999999999999" customHeight="1">
      <c r="A756" s="59" t="s">
        <v>42</v>
      </c>
      <c r="B756" s="62"/>
      <c r="C756" s="62"/>
      <c r="D756" s="60">
        <v>0</v>
      </c>
      <c r="E756" s="59"/>
    </row>
    <row r="757" spans="1:5" ht="20.149999999999999" customHeight="1">
      <c r="A757" s="59" t="s">
        <v>586</v>
      </c>
      <c r="B757" s="62"/>
      <c r="C757" s="62"/>
      <c r="D757" s="60">
        <v>0</v>
      </c>
      <c r="E757" s="59"/>
    </row>
    <row r="758" spans="1:5" ht="20.149999999999999" customHeight="1">
      <c r="A758" s="59" t="s">
        <v>587</v>
      </c>
      <c r="B758" s="62"/>
      <c r="C758" s="62"/>
      <c r="D758" s="60">
        <v>0</v>
      </c>
      <c r="E758" s="59"/>
    </row>
    <row r="759" spans="1:5" ht="20.149999999999999" customHeight="1">
      <c r="A759" s="59" t="s">
        <v>588</v>
      </c>
      <c r="B759" s="62"/>
      <c r="C759" s="62"/>
      <c r="D759" s="60">
        <v>0</v>
      </c>
      <c r="E759" s="59"/>
    </row>
    <row r="760" spans="1:5" ht="20.149999999999999" customHeight="1">
      <c r="A760" s="59" t="s">
        <v>589</v>
      </c>
      <c r="B760" s="62"/>
      <c r="C760" s="62"/>
      <c r="D760" s="60">
        <v>0</v>
      </c>
      <c r="E760" s="59"/>
    </row>
    <row r="761" spans="1:5" ht="20.149999999999999" customHeight="1">
      <c r="A761" s="59" t="s">
        <v>590</v>
      </c>
      <c r="B761" s="62"/>
      <c r="C761" s="62"/>
      <c r="D761" s="60">
        <v>0</v>
      </c>
      <c r="E761" s="59"/>
    </row>
    <row r="762" spans="1:5" ht="20.149999999999999" customHeight="1">
      <c r="A762" s="59" t="s">
        <v>591</v>
      </c>
      <c r="B762" s="62"/>
      <c r="C762" s="62"/>
      <c r="D762" s="60">
        <v>21</v>
      </c>
      <c r="E762" s="59"/>
    </row>
    <row r="763" spans="1:5" ht="20.149999999999999" customHeight="1">
      <c r="A763" s="59" t="s">
        <v>592</v>
      </c>
      <c r="B763" s="60">
        <f>SUM(B764:B766)</f>
        <v>50</v>
      </c>
      <c r="C763" s="60">
        <f>SUM(C764:C766)</f>
        <v>50</v>
      </c>
      <c r="D763" s="60">
        <f>SUM(D764:D766)</f>
        <v>0</v>
      </c>
      <c r="E763" s="59"/>
    </row>
    <row r="764" spans="1:5" ht="20.149999999999999" customHeight="1">
      <c r="A764" s="59" t="s">
        <v>593</v>
      </c>
      <c r="B764" s="62"/>
      <c r="C764" s="62"/>
      <c r="D764" s="60">
        <v>0</v>
      </c>
      <c r="E764" s="59"/>
    </row>
    <row r="765" spans="1:5" ht="20.149999999999999" customHeight="1">
      <c r="A765" s="59" t="s">
        <v>594</v>
      </c>
      <c r="B765" s="62"/>
      <c r="C765" s="62"/>
      <c r="D765" s="60">
        <v>0</v>
      </c>
      <c r="E765" s="59"/>
    </row>
    <row r="766" spans="1:5" ht="20.149999999999999" customHeight="1">
      <c r="A766" s="59" t="s">
        <v>595</v>
      </c>
      <c r="B766" s="62">
        <v>50</v>
      </c>
      <c r="C766" s="62">
        <v>50</v>
      </c>
      <c r="D766" s="60">
        <v>0</v>
      </c>
      <c r="E766" s="59"/>
    </row>
    <row r="767" spans="1:5" ht="20.149999999999999" customHeight="1">
      <c r="A767" s="59" t="s">
        <v>596</v>
      </c>
      <c r="B767" s="60">
        <f>SUM(B768:B774)</f>
        <v>1500</v>
      </c>
      <c r="C767" s="60">
        <f>SUM(C768:C774)</f>
        <v>1500</v>
      </c>
      <c r="D767" s="60">
        <f>SUM(D768:D774)</f>
        <v>768</v>
      </c>
      <c r="E767" s="59"/>
    </row>
    <row r="768" spans="1:5" ht="20.149999999999999" customHeight="1">
      <c r="A768" s="59" t="s">
        <v>597</v>
      </c>
      <c r="B768" s="62">
        <v>1500</v>
      </c>
      <c r="C768" s="62">
        <v>1500</v>
      </c>
      <c r="D768" s="60">
        <v>257</v>
      </c>
      <c r="E768" s="59"/>
    </row>
    <row r="769" spans="1:5" ht="20.149999999999999" customHeight="1">
      <c r="A769" s="59" t="s">
        <v>598</v>
      </c>
      <c r="B769" s="62"/>
      <c r="C769" s="62"/>
      <c r="D769" s="60">
        <v>496</v>
      </c>
      <c r="E769" s="59"/>
    </row>
    <row r="770" spans="1:5" ht="20.149999999999999" customHeight="1">
      <c r="A770" s="59" t="s">
        <v>599</v>
      </c>
      <c r="B770" s="62"/>
      <c r="C770" s="62"/>
      <c r="D770" s="60">
        <v>0</v>
      </c>
      <c r="E770" s="59"/>
    </row>
    <row r="771" spans="1:5" ht="20.149999999999999" customHeight="1">
      <c r="A771" s="59" t="s">
        <v>600</v>
      </c>
      <c r="B771" s="62"/>
      <c r="C771" s="62"/>
      <c r="D771" s="60">
        <v>0</v>
      </c>
      <c r="E771" s="59"/>
    </row>
    <row r="772" spans="1:5" ht="20.149999999999999" customHeight="1">
      <c r="A772" s="59" t="s">
        <v>601</v>
      </c>
      <c r="B772" s="62"/>
      <c r="C772" s="62"/>
      <c r="D772" s="60">
        <v>0</v>
      </c>
      <c r="E772" s="59"/>
    </row>
    <row r="773" spans="1:5" ht="20.149999999999999" customHeight="1">
      <c r="A773" s="59" t="s">
        <v>602</v>
      </c>
      <c r="B773" s="62"/>
      <c r="C773" s="62"/>
      <c r="D773" s="60">
        <v>0</v>
      </c>
      <c r="E773" s="59"/>
    </row>
    <row r="774" spans="1:5" ht="20.149999999999999" customHeight="1">
      <c r="A774" s="59" t="s">
        <v>603</v>
      </c>
      <c r="B774" s="62"/>
      <c r="C774" s="62"/>
      <c r="D774" s="60">
        <v>15</v>
      </c>
      <c r="E774" s="59"/>
    </row>
    <row r="775" spans="1:5" ht="20.149999999999999" customHeight="1">
      <c r="A775" s="59" t="s">
        <v>604</v>
      </c>
      <c r="B775" s="60">
        <f>SUM(B776:B780)</f>
        <v>23027</v>
      </c>
      <c r="C775" s="60">
        <f>SUM(C776:C780)</f>
        <v>15539</v>
      </c>
      <c r="D775" s="60">
        <f>SUM(D776:D780)</f>
        <v>15512</v>
      </c>
      <c r="E775" s="59"/>
    </row>
    <row r="776" spans="1:5" ht="20.149999999999999" customHeight="1">
      <c r="A776" s="59" t="s">
        <v>605</v>
      </c>
      <c r="B776" s="62">
        <v>23027</v>
      </c>
      <c r="C776" s="62">
        <v>15539</v>
      </c>
      <c r="D776" s="60">
        <v>0</v>
      </c>
      <c r="E776" s="59"/>
    </row>
    <row r="777" spans="1:5" ht="20.149999999999999" customHeight="1">
      <c r="A777" s="59" t="s">
        <v>606</v>
      </c>
      <c r="B777" s="62"/>
      <c r="C777" s="62"/>
      <c r="D777" s="60">
        <v>15512</v>
      </c>
      <c r="E777" s="59"/>
    </row>
    <row r="778" spans="1:5" ht="20.149999999999999" customHeight="1">
      <c r="A778" s="59" t="s">
        <v>607</v>
      </c>
      <c r="B778" s="62"/>
      <c r="C778" s="62"/>
      <c r="D778" s="60">
        <v>0</v>
      </c>
      <c r="E778" s="59"/>
    </row>
    <row r="779" spans="1:5" ht="20.149999999999999" customHeight="1">
      <c r="A779" s="59" t="s">
        <v>608</v>
      </c>
      <c r="B779" s="62"/>
      <c r="C779" s="62"/>
      <c r="D779" s="60">
        <v>0</v>
      </c>
      <c r="E779" s="59"/>
    </row>
    <row r="780" spans="1:5" ht="20.149999999999999" customHeight="1">
      <c r="A780" s="59" t="s">
        <v>609</v>
      </c>
      <c r="B780" s="62"/>
      <c r="C780" s="62"/>
      <c r="D780" s="60">
        <v>0</v>
      </c>
      <c r="E780" s="59"/>
    </row>
    <row r="781" spans="1:5" ht="20.149999999999999" customHeight="1">
      <c r="A781" s="59" t="s">
        <v>610</v>
      </c>
      <c r="B781" s="60">
        <f>SUM(B782:B787)</f>
        <v>0</v>
      </c>
      <c r="C781" s="60">
        <f>SUM(C782:C787)</f>
        <v>0</v>
      </c>
      <c r="D781" s="60">
        <f>SUM(D782:D787)</f>
        <v>0</v>
      </c>
      <c r="E781" s="59"/>
    </row>
    <row r="782" spans="1:5" ht="20.149999999999999" customHeight="1">
      <c r="A782" s="59" t="s">
        <v>611</v>
      </c>
      <c r="B782" s="62"/>
      <c r="C782" s="62"/>
      <c r="D782" s="60">
        <v>0</v>
      </c>
      <c r="E782" s="59"/>
    </row>
    <row r="783" spans="1:5" ht="20.149999999999999" customHeight="1">
      <c r="A783" s="59" t="s">
        <v>612</v>
      </c>
      <c r="B783" s="62"/>
      <c r="C783" s="62"/>
      <c r="D783" s="60">
        <v>0</v>
      </c>
      <c r="E783" s="59"/>
    </row>
    <row r="784" spans="1:5" ht="20.149999999999999" customHeight="1">
      <c r="A784" s="59" t="s">
        <v>613</v>
      </c>
      <c r="B784" s="62"/>
      <c r="C784" s="62"/>
      <c r="D784" s="60">
        <v>0</v>
      </c>
      <c r="E784" s="59"/>
    </row>
    <row r="785" spans="1:5" ht="20.149999999999999" customHeight="1">
      <c r="A785" s="59" t="s">
        <v>614</v>
      </c>
      <c r="B785" s="62"/>
      <c r="C785" s="62"/>
      <c r="D785" s="60">
        <v>0</v>
      </c>
      <c r="E785" s="59"/>
    </row>
    <row r="786" spans="1:5" ht="20.149999999999999" customHeight="1">
      <c r="A786" s="59" t="s">
        <v>615</v>
      </c>
      <c r="B786" s="62"/>
      <c r="C786" s="62"/>
      <c r="D786" s="60">
        <v>0</v>
      </c>
      <c r="E786" s="59"/>
    </row>
    <row r="787" spans="1:5" ht="20.149999999999999" customHeight="1">
      <c r="A787" s="59" t="s">
        <v>616</v>
      </c>
      <c r="B787" s="62"/>
      <c r="C787" s="62"/>
      <c r="D787" s="60">
        <v>0</v>
      </c>
      <c r="E787" s="59"/>
    </row>
    <row r="788" spans="1:5" ht="20.149999999999999" customHeight="1">
      <c r="A788" s="59" t="s">
        <v>617</v>
      </c>
      <c r="B788" s="60">
        <f>SUM(B789:B793)</f>
        <v>0</v>
      </c>
      <c r="C788" s="60">
        <f>SUM(C789:C793)</f>
        <v>0</v>
      </c>
      <c r="D788" s="60">
        <f>SUM(D789:D793)</f>
        <v>0</v>
      </c>
      <c r="E788" s="59"/>
    </row>
    <row r="789" spans="1:5" ht="20.149999999999999" customHeight="1">
      <c r="A789" s="59" t="s">
        <v>618</v>
      </c>
      <c r="B789" s="62"/>
      <c r="C789" s="62"/>
      <c r="D789" s="60">
        <v>0</v>
      </c>
      <c r="E789" s="59"/>
    </row>
    <row r="790" spans="1:5" ht="20.149999999999999" customHeight="1">
      <c r="A790" s="59" t="s">
        <v>619</v>
      </c>
      <c r="B790" s="62"/>
      <c r="C790" s="62"/>
      <c r="D790" s="60">
        <v>0</v>
      </c>
      <c r="E790" s="59"/>
    </row>
    <row r="791" spans="1:5" ht="20.149999999999999" customHeight="1">
      <c r="A791" s="59" t="s">
        <v>620</v>
      </c>
      <c r="B791" s="62"/>
      <c r="C791" s="62"/>
      <c r="D791" s="60">
        <v>0</v>
      </c>
      <c r="E791" s="59"/>
    </row>
    <row r="792" spans="1:5" ht="20.149999999999999" customHeight="1">
      <c r="A792" s="59" t="s">
        <v>621</v>
      </c>
      <c r="B792" s="62"/>
      <c r="C792" s="62"/>
      <c r="D792" s="60">
        <v>0</v>
      </c>
      <c r="E792" s="59"/>
    </row>
    <row r="793" spans="1:5" ht="20.149999999999999" customHeight="1">
      <c r="A793" s="59" t="s">
        <v>622</v>
      </c>
      <c r="B793" s="62"/>
      <c r="C793" s="62"/>
      <c r="D793" s="60">
        <v>0</v>
      </c>
      <c r="E793" s="59"/>
    </row>
    <row r="794" spans="1:5" ht="20.149999999999999" customHeight="1">
      <c r="A794" s="59" t="s">
        <v>623</v>
      </c>
      <c r="B794" s="60">
        <f>SUM(B795:B796)</f>
        <v>0</v>
      </c>
      <c r="C794" s="60">
        <f>SUM(C795:C796)</f>
        <v>0</v>
      </c>
      <c r="D794" s="60">
        <f>SUM(D795:D796)</f>
        <v>0</v>
      </c>
      <c r="E794" s="59"/>
    </row>
    <row r="795" spans="1:5" ht="20.149999999999999" customHeight="1">
      <c r="A795" s="59" t="s">
        <v>624</v>
      </c>
      <c r="B795" s="62"/>
      <c r="C795" s="62"/>
      <c r="D795" s="60">
        <v>0</v>
      </c>
      <c r="E795" s="59"/>
    </row>
    <row r="796" spans="1:5" ht="20.149999999999999" customHeight="1">
      <c r="A796" s="59" t="s">
        <v>625</v>
      </c>
      <c r="B796" s="62"/>
      <c r="C796" s="62"/>
      <c r="D796" s="60">
        <v>0</v>
      </c>
      <c r="E796" s="59"/>
    </row>
    <row r="797" spans="1:5" ht="20.149999999999999" customHeight="1">
      <c r="A797" s="59" t="s">
        <v>626</v>
      </c>
      <c r="B797" s="60">
        <f>SUM(B798:B799)</f>
        <v>0</v>
      </c>
      <c r="C797" s="60">
        <f>SUM(C798:C799)</f>
        <v>0</v>
      </c>
      <c r="D797" s="60">
        <f>SUM(D798:D799)</f>
        <v>0</v>
      </c>
      <c r="E797" s="59"/>
    </row>
    <row r="798" spans="1:5" ht="20.149999999999999" customHeight="1">
      <c r="A798" s="59" t="s">
        <v>627</v>
      </c>
      <c r="B798" s="62"/>
      <c r="C798" s="62"/>
      <c r="D798" s="60">
        <v>0</v>
      </c>
      <c r="E798" s="59"/>
    </row>
    <row r="799" spans="1:5" ht="20.149999999999999" customHeight="1">
      <c r="A799" s="59" t="s">
        <v>628</v>
      </c>
      <c r="B799" s="62"/>
      <c r="C799" s="62"/>
      <c r="D799" s="60">
        <v>0</v>
      </c>
      <c r="E799" s="59"/>
    </row>
    <row r="800" spans="1:5" ht="20.149999999999999" customHeight="1">
      <c r="A800" s="59" t="s">
        <v>629</v>
      </c>
      <c r="B800" s="60">
        <f>B801</f>
        <v>0</v>
      </c>
      <c r="C800" s="60">
        <f>C801</f>
        <v>0</v>
      </c>
      <c r="D800" s="60">
        <f>D801</f>
        <v>0</v>
      </c>
      <c r="E800" s="59"/>
    </row>
    <row r="801" spans="1:5" ht="20.149999999999999" customHeight="1">
      <c r="A801" s="59" t="s">
        <v>630</v>
      </c>
      <c r="B801" s="62"/>
      <c r="C801" s="62"/>
      <c r="D801" s="60">
        <v>0</v>
      </c>
      <c r="E801" s="59"/>
    </row>
    <row r="802" spans="1:5" ht="20.149999999999999" customHeight="1">
      <c r="A802" s="59" t="s">
        <v>631</v>
      </c>
      <c r="B802" s="60">
        <f>B803</f>
        <v>0</v>
      </c>
      <c r="C802" s="60">
        <f>C803</f>
        <v>0</v>
      </c>
      <c r="D802" s="60">
        <f>D803</f>
        <v>0</v>
      </c>
      <c r="E802" s="59"/>
    </row>
    <row r="803" spans="1:5" ht="20.149999999999999" customHeight="1">
      <c r="A803" s="59" t="s">
        <v>632</v>
      </c>
      <c r="B803" s="62"/>
      <c r="C803" s="62"/>
      <c r="D803" s="60">
        <v>0</v>
      </c>
      <c r="E803" s="59"/>
    </row>
    <row r="804" spans="1:5" ht="20.149999999999999" customHeight="1">
      <c r="A804" s="59" t="s">
        <v>633</v>
      </c>
      <c r="B804" s="60">
        <f>SUM(B805:B809)</f>
        <v>0</v>
      </c>
      <c r="C804" s="60">
        <f>SUM(C805:C809)</f>
        <v>0</v>
      </c>
      <c r="D804" s="60">
        <f>SUM(D805:D809)</f>
        <v>0</v>
      </c>
      <c r="E804" s="59"/>
    </row>
    <row r="805" spans="1:5" ht="20.149999999999999" customHeight="1">
      <c r="A805" s="59" t="s">
        <v>634</v>
      </c>
      <c r="B805" s="62"/>
      <c r="C805" s="62"/>
      <c r="D805" s="60">
        <v>0</v>
      </c>
      <c r="E805" s="59"/>
    </row>
    <row r="806" spans="1:5" ht="20.149999999999999" customHeight="1">
      <c r="A806" s="59" t="s">
        <v>635</v>
      </c>
      <c r="B806" s="62"/>
      <c r="C806" s="62"/>
      <c r="D806" s="60">
        <v>0</v>
      </c>
      <c r="E806" s="59"/>
    </row>
    <row r="807" spans="1:5" ht="20.149999999999999" customHeight="1">
      <c r="A807" s="59" t="s">
        <v>636</v>
      </c>
      <c r="B807" s="62"/>
      <c r="C807" s="62"/>
      <c r="D807" s="60">
        <v>0</v>
      </c>
      <c r="E807" s="59"/>
    </row>
    <row r="808" spans="1:5" ht="20.149999999999999" customHeight="1">
      <c r="A808" s="59" t="s">
        <v>637</v>
      </c>
      <c r="B808" s="62"/>
      <c r="C808" s="62"/>
      <c r="D808" s="60">
        <v>0</v>
      </c>
      <c r="E808" s="59"/>
    </row>
    <row r="809" spans="1:5" ht="20.149999999999999" customHeight="1">
      <c r="A809" s="59" t="s">
        <v>638</v>
      </c>
      <c r="B809" s="62"/>
      <c r="C809" s="62"/>
      <c r="D809" s="60">
        <v>0</v>
      </c>
      <c r="E809" s="59"/>
    </row>
    <row r="810" spans="1:5" ht="20.149999999999999" customHeight="1">
      <c r="A810" s="59" t="s">
        <v>639</v>
      </c>
      <c r="B810" s="60">
        <f>B811</f>
        <v>0</v>
      </c>
      <c r="C810" s="60">
        <f>C811</f>
        <v>0</v>
      </c>
      <c r="D810" s="60">
        <f>D811</f>
        <v>0</v>
      </c>
      <c r="E810" s="59"/>
    </row>
    <row r="811" spans="1:5" ht="20.149999999999999" customHeight="1">
      <c r="A811" s="59" t="s">
        <v>640</v>
      </c>
      <c r="B811" s="62"/>
      <c r="C811" s="62"/>
      <c r="D811" s="60">
        <v>0</v>
      </c>
      <c r="E811" s="59"/>
    </row>
    <row r="812" spans="1:5" ht="20.149999999999999" customHeight="1">
      <c r="A812" s="59" t="s">
        <v>641</v>
      </c>
      <c r="B812" s="60">
        <f>B813</f>
        <v>0</v>
      </c>
      <c r="C812" s="60">
        <f>C813</f>
        <v>0</v>
      </c>
      <c r="D812" s="60">
        <f>D813</f>
        <v>0</v>
      </c>
      <c r="E812" s="59"/>
    </row>
    <row r="813" spans="1:5" ht="20.149999999999999" customHeight="1">
      <c r="A813" s="59" t="s">
        <v>642</v>
      </c>
      <c r="B813" s="62"/>
      <c r="C813" s="62"/>
      <c r="D813" s="60">
        <v>0</v>
      </c>
      <c r="E813" s="59"/>
    </row>
    <row r="814" spans="1:5" ht="20.149999999999999" customHeight="1">
      <c r="A814" s="59" t="s">
        <v>643</v>
      </c>
      <c r="B814" s="60">
        <f>SUM(B815:B828)</f>
        <v>0</v>
      </c>
      <c r="C814" s="60">
        <f>SUM(C815:C828)</f>
        <v>0</v>
      </c>
      <c r="D814" s="60">
        <f>SUM(D815:D828)</f>
        <v>0</v>
      </c>
      <c r="E814" s="59"/>
    </row>
    <row r="815" spans="1:5" ht="20.149999999999999" customHeight="1">
      <c r="A815" s="59" t="s">
        <v>40</v>
      </c>
      <c r="B815" s="62"/>
      <c r="C815" s="62"/>
      <c r="D815" s="60">
        <v>0</v>
      </c>
      <c r="E815" s="59"/>
    </row>
    <row r="816" spans="1:5" ht="20.149999999999999" customHeight="1">
      <c r="A816" s="59" t="s">
        <v>41</v>
      </c>
      <c r="B816" s="62"/>
      <c r="C816" s="62"/>
      <c r="D816" s="60">
        <v>0</v>
      </c>
      <c r="E816" s="59"/>
    </row>
    <row r="817" spans="1:5" ht="20.149999999999999" customHeight="1">
      <c r="A817" s="59" t="s">
        <v>42</v>
      </c>
      <c r="B817" s="62"/>
      <c r="C817" s="62"/>
      <c r="D817" s="60">
        <v>0</v>
      </c>
      <c r="E817" s="59"/>
    </row>
    <row r="818" spans="1:5" ht="20.149999999999999" customHeight="1">
      <c r="A818" s="59" t="s">
        <v>644</v>
      </c>
      <c r="B818" s="62"/>
      <c r="C818" s="62"/>
      <c r="D818" s="60">
        <v>0</v>
      </c>
      <c r="E818" s="59"/>
    </row>
    <row r="819" spans="1:5" ht="20.149999999999999" customHeight="1">
      <c r="A819" s="59" t="s">
        <v>645</v>
      </c>
      <c r="B819" s="62"/>
      <c r="C819" s="62"/>
      <c r="D819" s="60">
        <v>0</v>
      </c>
      <c r="E819" s="59"/>
    </row>
    <row r="820" spans="1:5" ht="20.149999999999999" customHeight="1">
      <c r="A820" s="59" t="s">
        <v>646</v>
      </c>
      <c r="B820" s="62"/>
      <c r="C820" s="62"/>
      <c r="D820" s="60">
        <v>0</v>
      </c>
      <c r="E820" s="59"/>
    </row>
    <row r="821" spans="1:5" ht="20.149999999999999" customHeight="1">
      <c r="A821" s="59" t="s">
        <v>647</v>
      </c>
      <c r="B821" s="62"/>
      <c r="C821" s="62"/>
      <c r="D821" s="60">
        <v>0</v>
      </c>
      <c r="E821" s="59"/>
    </row>
    <row r="822" spans="1:5" ht="20.149999999999999" customHeight="1">
      <c r="A822" s="59" t="s">
        <v>648</v>
      </c>
      <c r="B822" s="62"/>
      <c r="C822" s="62"/>
      <c r="D822" s="60">
        <v>0</v>
      </c>
      <c r="E822" s="59"/>
    </row>
    <row r="823" spans="1:5" ht="20.149999999999999" customHeight="1">
      <c r="A823" s="59" t="s">
        <v>649</v>
      </c>
      <c r="B823" s="62"/>
      <c r="C823" s="62"/>
      <c r="D823" s="60">
        <v>0</v>
      </c>
      <c r="E823" s="59"/>
    </row>
    <row r="824" spans="1:5" ht="18.75" customHeight="1">
      <c r="A824" s="59" t="s">
        <v>650</v>
      </c>
      <c r="B824" s="62"/>
      <c r="C824" s="62"/>
      <c r="D824" s="60">
        <v>0</v>
      </c>
      <c r="E824" s="59"/>
    </row>
    <row r="825" spans="1:5" ht="20.149999999999999" customHeight="1">
      <c r="A825" s="59" t="s">
        <v>81</v>
      </c>
      <c r="B825" s="62"/>
      <c r="C825" s="62"/>
      <c r="D825" s="60">
        <v>0</v>
      </c>
      <c r="E825" s="59"/>
    </row>
    <row r="826" spans="1:5" ht="20.149999999999999" customHeight="1">
      <c r="A826" s="59" t="s">
        <v>651</v>
      </c>
      <c r="B826" s="62"/>
      <c r="C826" s="62"/>
      <c r="D826" s="60">
        <v>0</v>
      </c>
      <c r="E826" s="59"/>
    </row>
    <row r="827" spans="1:5" ht="20.149999999999999" customHeight="1">
      <c r="A827" s="59" t="s">
        <v>49</v>
      </c>
      <c r="B827" s="62"/>
      <c r="C827" s="62"/>
      <c r="D827" s="60">
        <v>0</v>
      </c>
      <c r="E827" s="59"/>
    </row>
    <row r="828" spans="1:5" ht="20.149999999999999" customHeight="1">
      <c r="A828" s="59" t="s">
        <v>652</v>
      </c>
      <c r="B828" s="62"/>
      <c r="C828" s="62"/>
      <c r="D828" s="60">
        <v>0</v>
      </c>
      <c r="E828" s="59"/>
    </row>
    <row r="829" spans="1:5" ht="20.149999999999999" customHeight="1">
      <c r="A829" s="59" t="s">
        <v>653</v>
      </c>
      <c r="B829" s="60">
        <f>B830</f>
        <v>0</v>
      </c>
      <c r="C829" s="60">
        <f>C830</f>
        <v>0</v>
      </c>
      <c r="D829" s="60">
        <f>D830</f>
        <v>0</v>
      </c>
      <c r="E829" s="59"/>
    </row>
    <row r="830" spans="1:5" ht="20.149999999999999" customHeight="1">
      <c r="A830" s="59" t="s">
        <v>654</v>
      </c>
      <c r="B830" s="62"/>
      <c r="C830" s="62"/>
      <c r="D830" s="60">
        <v>0</v>
      </c>
      <c r="E830" s="59"/>
    </row>
    <row r="831" spans="1:5" ht="20.149999999999999" customHeight="1">
      <c r="A831" s="59" t="s">
        <v>655</v>
      </c>
      <c r="B831" s="60">
        <f>SUM(B832,B843,B845,B848,B850,B852)</f>
        <v>5152</v>
      </c>
      <c r="C831" s="60">
        <f>SUM(C832,C843,C845,C848,C850,C852)</f>
        <v>5598</v>
      </c>
      <c r="D831" s="60">
        <f>SUM(D832,D843,D845,D848,D850,D852)</f>
        <v>8649</v>
      </c>
      <c r="E831" s="59"/>
    </row>
    <row r="832" spans="1:5" ht="20.149999999999999" customHeight="1">
      <c r="A832" s="59" t="s">
        <v>656</v>
      </c>
      <c r="B832" s="60">
        <f>SUM(B833:B842)</f>
        <v>2674</v>
      </c>
      <c r="C832" s="60">
        <f>SUM(C833:C842)</f>
        <v>3450</v>
      </c>
      <c r="D832" s="60">
        <f>SUM(D833:D842)</f>
        <v>3778</v>
      </c>
      <c r="E832" s="59"/>
    </row>
    <row r="833" spans="1:5" ht="20.149999999999999" customHeight="1">
      <c r="A833" s="59" t="s">
        <v>40</v>
      </c>
      <c r="B833" s="62">
        <v>1962</v>
      </c>
      <c r="C833" s="62">
        <v>2670</v>
      </c>
      <c r="D833" s="60">
        <v>594</v>
      </c>
      <c r="E833" s="59"/>
    </row>
    <row r="834" spans="1:5" ht="20.149999999999999" customHeight="1">
      <c r="A834" s="59" t="s">
        <v>41</v>
      </c>
      <c r="B834" s="62"/>
      <c r="C834" s="62"/>
      <c r="D834" s="60">
        <v>64</v>
      </c>
      <c r="E834" s="59"/>
    </row>
    <row r="835" spans="1:5" ht="20.149999999999999" customHeight="1">
      <c r="A835" s="59" t="s">
        <v>42</v>
      </c>
      <c r="B835" s="62"/>
      <c r="C835" s="62"/>
      <c r="D835" s="60">
        <v>0</v>
      </c>
      <c r="E835" s="59"/>
    </row>
    <row r="836" spans="1:5" ht="20.149999999999999" customHeight="1">
      <c r="A836" s="59" t="s">
        <v>657</v>
      </c>
      <c r="B836" s="62">
        <v>712</v>
      </c>
      <c r="C836" s="62">
        <v>780</v>
      </c>
      <c r="D836" s="60">
        <v>663</v>
      </c>
      <c r="E836" s="59"/>
    </row>
    <row r="837" spans="1:5" ht="20.149999999999999" customHeight="1">
      <c r="A837" s="59" t="s">
        <v>658</v>
      </c>
      <c r="B837" s="62"/>
      <c r="C837" s="62"/>
      <c r="D837" s="60">
        <v>0</v>
      </c>
      <c r="E837" s="59"/>
    </row>
    <row r="838" spans="1:5" ht="20.149999999999999" customHeight="1">
      <c r="A838" s="59" t="s">
        <v>659</v>
      </c>
      <c r="B838" s="62"/>
      <c r="C838" s="62"/>
      <c r="D838" s="60">
        <v>0</v>
      </c>
      <c r="E838" s="59"/>
    </row>
    <row r="839" spans="1:5" ht="20.149999999999999" customHeight="1">
      <c r="A839" s="59" t="s">
        <v>660</v>
      </c>
      <c r="B839" s="62"/>
      <c r="C839" s="62"/>
      <c r="D839" s="60">
        <v>0</v>
      </c>
      <c r="E839" s="59"/>
    </row>
    <row r="840" spans="1:5" ht="20.149999999999999" customHeight="1">
      <c r="A840" s="59" t="s">
        <v>661</v>
      </c>
      <c r="B840" s="62"/>
      <c r="C840" s="62"/>
      <c r="D840" s="60">
        <v>0</v>
      </c>
      <c r="E840" s="59"/>
    </row>
    <row r="841" spans="1:5" ht="20.149999999999999" customHeight="1">
      <c r="A841" s="59" t="s">
        <v>662</v>
      </c>
      <c r="B841" s="62"/>
      <c r="C841" s="62"/>
      <c r="D841" s="60">
        <v>0</v>
      </c>
      <c r="E841" s="59"/>
    </row>
    <row r="842" spans="1:5" ht="20.149999999999999" customHeight="1">
      <c r="A842" s="59" t="s">
        <v>663</v>
      </c>
      <c r="B842" s="62"/>
      <c r="C842" s="62"/>
      <c r="D842" s="60">
        <v>2457</v>
      </c>
      <c r="E842" s="59"/>
    </row>
    <row r="843" spans="1:5" ht="20.149999999999999" customHeight="1">
      <c r="A843" s="59" t="s">
        <v>664</v>
      </c>
      <c r="B843" s="60">
        <f>B844</f>
        <v>0</v>
      </c>
      <c r="C843" s="60">
        <f>C844</f>
        <v>0</v>
      </c>
      <c r="D843" s="60">
        <f>D844</f>
        <v>54</v>
      </c>
      <c r="E843" s="59"/>
    </row>
    <row r="844" spans="1:5" ht="20.149999999999999" customHeight="1">
      <c r="A844" s="59" t="s">
        <v>665</v>
      </c>
      <c r="B844" s="62"/>
      <c r="C844" s="62"/>
      <c r="D844" s="60">
        <v>54</v>
      </c>
      <c r="E844" s="59"/>
    </row>
    <row r="845" spans="1:5" ht="20.149999999999999" customHeight="1">
      <c r="A845" s="59" t="s">
        <v>666</v>
      </c>
      <c r="B845" s="60">
        <f>SUM(B846:B847)</f>
        <v>0</v>
      </c>
      <c r="C845" s="60">
        <f>SUM(C846:C847)</f>
        <v>0</v>
      </c>
      <c r="D845" s="60">
        <f>SUM(D846:D847)</f>
        <v>3044</v>
      </c>
      <c r="E845" s="59"/>
    </row>
    <row r="846" spans="1:5" ht="20.149999999999999" customHeight="1">
      <c r="A846" s="59" t="s">
        <v>667</v>
      </c>
      <c r="B846" s="62"/>
      <c r="C846" s="62"/>
      <c r="D846" s="60">
        <v>3044</v>
      </c>
      <c r="E846" s="59"/>
    </row>
    <row r="847" spans="1:5" ht="20.149999999999999" customHeight="1">
      <c r="A847" s="59" t="s">
        <v>668</v>
      </c>
      <c r="B847" s="62"/>
      <c r="C847" s="62"/>
      <c r="D847" s="60">
        <v>0</v>
      </c>
      <c r="E847" s="59"/>
    </row>
    <row r="848" spans="1:5" ht="20.149999999999999" customHeight="1">
      <c r="A848" s="59" t="s">
        <v>669</v>
      </c>
      <c r="B848" s="60">
        <f t="shared" ref="B848:B852" si="3">B849</f>
        <v>2346</v>
      </c>
      <c r="C848" s="60">
        <f t="shared" ref="C848:C852" si="4">C849</f>
        <v>2016</v>
      </c>
      <c r="D848" s="60">
        <f t="shared" ref="D848:D852" si="5">D849</f>
        <v>1773</v>
      </c>
      <c r="E848" s="59"/>
    </row>
    <row r="849" spans="1:5" ht="20.149999999999999" customHeight="1">
      <c r="A849" s="59" t="s">
        <v>670</v>
      </c>
      <c r="B849" s="62">
        <v>2346</v>
      </c>
      <c r="C849" s="62">
        <v>2016</v>
      </c>
      <c r="D849" s="60">
        <v>1773</v>
      </c>
      <c r="E849" s="59"/>
    </row>
    <row r="850" spans="1:5" ht="20.149999999999999" customHeight="1">
      <c r="A850" s="59" t="s">
        <v>671</v>
      </c>
      <c r="B850" s="60">
        <f t="shared" si="3"/>
        <v>0</v>
      </c>
      <c r="C850" s="60">
        <f t="shared" si="4"/>
        <v>0</v>
      </c>
      <c r="D850" s="60">
        <f t="shared" si="5"/>
        <v>0</v>
      </c>
      <c r="E850" s="59"/>
    </row>
    <row r="851" spans="1:5" ht="20.149999999999999" customHeight="1">
      <c r="A851" s="59" t="s">
        <v>672</v>
      </c>
      <c r="B851" s="62"/>
      <c r="C851" s="62"/>
      <c r="D851" s="60">
        <v>0</v>
      </c>
      <c r="E851" s="59"/>
    </row>
    <row r="852" spans="1:5" ht="20.149999999999999" customHeight="1">
      <c r="A852" s="59" t="s">
        <v>673</v>
      </c>
      <c r="B852" s="60">
        <f t="shared" si="3"/>
        <v>132</v>
      </c>
      <c r="C852" s="60">
        <f t="shared" si="4"/>
        <v>132</v>
      </c>
      <c r="D852" s="60">
        <f t="shared" si="5"/>
        <v>0</v>
      </c>
      <c r="E852" s="59"/>
    </row>
    <row r="853" spans="1:5" ht="20.149999999999999" customHeight="1">
      <c r="A853" s="59" t="s">
        <v>674</v>
      </c>
      <c r="B853" s="62">
        <v>132</v>
      </c>
      <c r="C853" s="62">
        <v>132</v>
      </c>
      <c r="D853" s="60">
        <v>0</v>
      </c>
      <c r="E853" s="59"/>
    </row>
    <row r="854" spans="1:5" ht="20.149999999999999" customHeight="1">
      <c r="A854" s="59" t="s">
        <v>675</v>
      </c>
      <c r="B854" s="60">
        <f>SUM(B855,B880,B905,B931,B942,B953,B959,B966,B973,B976)</f>
        <v>22381</v>
      </c>
      <c r="C854" s="60">
        <f>SUM(C855,C880,C905,C931,C942,C953,C959,C966,C973,C976)</f>
        <v>20259</v>
      </c>
      <c r="D854" s="60">
        <f>SUM(D855,D880,D905,D931,D942,D953,D959,D966,D973,D976)</f>
        <v>17588</v>
      </c>
      <c r="E854" s="59"/>
    </row>
    <row r="855" spans="1:5" ht="20.149999999999999" customHeight="1">
      <c r="A855" s="59" t="s">
        <v>676</v>
      </c>
      <c r="B855" s="60">
        <f>SUM(B856:B879)</f>
        <v>1242</v>
      </c>
      <c r="C855" s="60">
        <f>SUM(C856:C879)</f>
        <v>1342</v>
      </c>
      <c r="D855" s="60">
        <f>SUM(D856:D879)</f>
        <v>1065</v>
      </c>
      <c r="E855" s="59"/>
    </row>
    <row r="856" spans="1:5" ht="20.149999999999999" customHeight="1">
      <c r="A856" s="59" t="s">
        <v>40</v>
      </c>
      <c r="B856" s="62">
        <v>618</v>
      </c>
      <c r="C856" s="62">
        <v>718</v>
      </c>
      <c r="D856" s="60">
        <v>473</v>
      </c>
      <c r="E856" s="59"/>
    </row>
    <row r="857" spans="1:5" ht="20.149999999999999" customHeight="1">
      <c r="A857" s="59" t="s">
        <v>41</v>
      </c>
      <c r="B857" s="62"/>
      <c r="C857" s="62"/>
      <c r="D857" s="60">
        <v>49</v>
      </c>
      <c r="E857" s="59"/>
    </row>
    <row r="858" spans="1:5" ht="20.149999999999999" customHeight="1">
      <c r="A858" s="59" t="s">
        <v>42</v>
      </c>
      <c r="B858" s="62"/>
      <c r="C858" s="62"/>
      <c r="D858" s="60">
        <v>0</v>
      </c>
      <c r="E858" s="59"/>
    </row>
    <row r="859" spans="1:5" ht="20.149999999999999" customHeight="1">
      <c r="A859" s="59" t="s">
        <v>49</v>
      </c>
      <c r="B859" s="62">
        <v>617</v>
      </c>
      <c r="C859" s="62">
        <v>617</v>
      </c>
      <c r="D859" s="60">
        <v>491</v>
      </c>
      <c r="E859" s="59"/>
    </row>
    <row r="860" spans="1:5" ht="20.149999999999999" customHeight="1">
      <c r="A860" s="59" t="s">
        <v>677</v>
      </c>
      <c r="B860" s="62"/>
      <c r="C860" s="62"/>
      <c r="D860" s="60">
        <v>0</v>
      </c>
      <c r="E860" s="59"/>
    </row>
    <row r="861" spans="1:5" ht="20.149999999999999" customHeight="1">
      <c r="A861" s="59" t="s">
        <v>678</v>
      </c>
      <c r="B861" s="62"/>
      <c r="C861" s="62"/>
      <c r="D861" s="60">
        <v>0</v>
      </c>
      <c r="E861" s="59"/>
    </row>
    <row r="862" spans="1:5" ht="20.149999999999999" customHeight="1">
      <c r="A862" s="59" t="s">
        <v>679</v>
      </c>
      <c r="B862" s="62"/>
      <c r="C862" s="62"/>
      <c r="D862" s="60">
        <v>15</v>
      </c>
      <c r="E862" s="59"/>
    </row>
    <row r="863" spans="1:5" ht="20.149999999999999" customHeight="1">
      <c r="A863" s="59" t="s">
        <v>680</v>
      </c>
      <c r="B863" s="62"/>
      <c r="C863" s="62"/>
      <c r="D863" s="60">
        <v>10</v>
      </c>
      <c r="E863" s="59"/>
    </row>
    <row r="864" spans="1:5" ht="20.149999999999999" customHeight="1">
      <c r="A864" s="59" t="s">
        <v>681</v>
      </c>
      <c r="B864" s="62"/>
      <c r="C864" s="62"/>
      <c r="D864" s="60">
        <v>1</v>
      </c>
      <c r="E864" s="59"/>
    </row>
    <row r="865" spans="1:5" ht="20.149999999999999" customHeight="1">
      <c r="A865" s="59" t="s">
        <v>682</v>
      </c>
      <c r="B865" s="62"/>
      <c r="C865" s="62"/>
      <c r="D865" s="60">
        <v>0</v>
      </c>
      <c r="E865" s="59"/>
    </row>
    <row r="866" spans="1:5" ht="20.149999999999999" customHeight="1">
      <c r="A866" s="59" t="s">
        <v>683</v>
      </c>
      <c r="B866" s="62"/>
      <c r="C866" s="62"/>
      <c r="D866" s="60">
        <v>8</v>
      </c>
      <c r="E866" s="59"/>
    </row>
    <row r="867" spans="1:5" ht="20.149999999999999" customHeight="1">
      <c r="A867" s="59" t="s">
        <v>684</v>
      </c>
      <c r="B867" s="62"/>
      <c r="C867" s="62"/>
      <c r="D867" s="60">
        <v>0</v>
      </c>
      <c r="E867" s="59"/>
    </row>
    <row r="868" spans="1:5" ht="20.149999999999999" customHeight="1">
      <c r="A868" s="59" t="s">
        <v>685</v>
      </c>
      <c r="B868" s="62"/>
      <c r="C868" s="62"/>
      <c r="D868" s="60">
        <v>0</v>
      </c>
      <c r="E868" s="59"/>
    </row>
    <row r="869" spans="1:5" ht="20.149999999999999" customHeight="1">
      <c r="A869" s="59" t="s">
        <v>686</v>
      </c>
      <c r="B869" s="62"/>
      <c r="C869" s="62"/>
      <c r="D869" s="60">
        <v>0</v>
      </c>
      <c r="E869" s="59"/>
    </row>
    <row r="870" spans="1:5" ht="20.149999999999999" customHeight="1">
      <c r="A870" s="59" t="s">
        <v>687</v>
      </c>
      <c r="B870" s="62"/>
      <c r="C870" s="62"/>
      <c r="D870" s="60">
        <v>0</v>
      </c>
      <c r="E870" s="59"/>
    </row>
    <row r="871" spans="1:5" ht="20.149999999999999" customHeight="1">
      <c r="A871" s="59" t="s">
        <v>688</v>
      </c>
      <c r="B871" s="62"/>
      <c r="C871" s="62"/>
      <c r="D871" s="60">
        <v>0</v>
      </c>
      <c r="E871" s="59"/>
    </row>
    <row r="872" spans="1:5" ht="20.149999999999999" customHeight="1">
      <c r="A872" s="59" t="s">
        <v>689</v>
      </c>
      <c r="B872" s="62"/>
      <c r="C872" s="62"/>
      <c r="D872" s="60">
        <v>10</v>
      </c>
      <c r="E872" s="59"/>
    </row>
    <row r="873" spans="1:5" ht="20.149999999999999" customHeight="1">
      <c r="A873" s="59" t="s">
        <v>690</v>
      </c>
      <c r="B873" s="62"/>
      <c r="C873" s="62"/>
      <c r="D873" s="60">
        <v>0</v>
      </c>
      <c r="E873" s="59"/>
    </row>
    <row r="874" spans="1:5" ht="20.149999999999999" customHeight="1">
      <c r="A874" s="59" t="s">
        <v>691</v>
      </c>
      <c r="B874" s="62"/>
      <c r="C874" s="62"/>
      <c r="D874" s="60">
        <v>0</v>
      </c>
      <c r="E874" s="59"/>
    </row>
    <row r="875" spans="1:5" ht="20.149999999999999" customHeight="1">
      <c r="A875" s="59" t="s">
        <v>692</v>
      </c>
      <c r="B875" s="62"/>
      <c r="C875" s="62"/>
      <c r="D875" s="60">
        <v>8</v>
      </c>
      <c r="E875" s="59"/>
    </row>
    <row r="876" spans="1:5" ht="20.149999999999999" customHeight="1">
      <c r="A876" s="59" t="s">
        <v>693</v>
      </c>
      <c r="B876" s="62"/>
      <c r="C876" s="62"/>
      <c r="D876" s="60">
        <v>0</v>
      </c>
      <c r="E876" s="59"/>
    </row>
    <row r="877" spans="1:5" ht="20.25" customHeight="1">
      <c r="A877" s="59" t="s">
        <v>694</v>
      </c>
      <c r="B877" s="62"/>
      <c r="C877" s="62"/>
      <c r="D877" s="60">
        <v>0</v>
      </c>
      <c r="E877" s="59"/>
    </row>
    <row r="878" spans="1:5" ht="20.149999999999999" customHeight="1">
      <c r="A878" s="59" t="s">
        <v>695</v>
      </c>
      <c r="B878" s="62"/>
      <c r="C878" s="62"/>
      <c r="D878" s="60">
        <v>0</v>
      </c>
      <c r="E878" s="59"/>
    </row>
    <row r="879" spans="1:5" ht="20.149999999999999" customHeight="1">
      <c r="A879" s="59" t="s">
        <v>696</v>
      </c>
      <c r="B879" s="62">
        <v>7</v>
      </c>
      <c r="C879" s="62">
        <v>7</v>
      </c>
      <c r="D879" s="60">
        <v>0</v>
      </c>
      <c r="E879" s="59"/>
    </row>
    <row r="880" spans="1:5" ht="20.149999999999999" customHeight="1">
      <c r="A880" s="59" t="s">
        <v>697</v>
      </c>
      <c r="B880" s="60">
        <f>SUM(B881:B904)</f>
        <v>2983</v>
      </c>
      <c r="C880" s="60">
        <f>SUM(C881:C904)</f>
        <v>2416</v>
      </c>
      <c r="D880" s="60">
        <f>SUM(D881:D904)</f>
        <v>2663</v>
      </c>
      <c r="E880" s="59"/>
    </row>
    <row r="881" spans="1:5" ht="20.149999999999999" customHeight="1">
      <c r="A881" s="59" t="s">
        <v>40</v>
      </c>
      <c r="B881" s="62">
        <v>825</v>
      </c>
      <c r="C881" s="62">
        <v>795</v>
      </c>
      <c r="D881" s="60">
        <v>425</v>
      </c>
      <c r="E881" s="59"/>
    </row>
    <row r="882" spans="1:5" ht="20.149999999999999" customHeight="1">
      <c r="A882" s="59" t="s">
        <v>41</v>
      </c>
      <c r="B882" s="62"/>
      <c r="C882" s="62"/>
      <c r="D882" s="60">
        <v>18</v>
      </c>
      <c r="E882" s="59"/>
    </row>
    <row r="883" spans="1:5" ht="20.149999999999999" customHeight="1">
      <c r="A883" s="59" t="s">
        <v>42</v>
      </c>
      <c r="B883" s="62"/>
      <c r="C883" s="62"/>
      <c r="D883" s="60">
        <v>0</v>
      </c>
      <c r="E883" s="59"/>
    </row>
    <row r="884" spans="1:5" ht="20.149999999999999" customHeight="1">
      <c r="A884" s="59" t="s">
        <v>698</v>
      </c>
      <c r="B884" s="62">
        <v>1969</v>
      </c>
      <c r="C884" s="62">
        <v>1488</v>
      </c>
      <c r="D884" s="60">
        <v>1423</v>
      </c>
      <c r="E884" s="59"/>
    </row>
    <row r="885" spans="1:5" ht="20.149999999999999" customHeight="1">
      <c r="A885" s="59" t="s">
        <v>699</v>
      </c>
      <c r="B885" s="62"/>
      <c r="C885" s="62"/>
      <c r="D885" s="60">
        <v>145</v>
      </c>
      <c r="E885" s="59"/>
    </row>
    <row r="886" spans="1:5" ht="20.149999999999999" customHeight="1">
      <c r="A886" s="59" t="s">
        <v>700</v>
      </c>
      <c r="B886" s="62"/>
      <c r="C886" s="62"/>
      <c r="D886" s="60">
        <v>9</v>
      </c>
      <c r="E886" s="59"/>
    </row>
    <row r="887" spans="1:5" ht="20.149999999999999" customHeight="1">
      <c r="A887" s="59" t="s">
        <v>701</v>
      </c>
      <c r="B887" s="62"/>
      <c r="C887" s="62"/>
      <c r="D887" s="60">
        <v>134</v>
      </c>
      <c r="E887" s="59"/>
    </row>
    <row r="888" spans="1:5" ht="20.149999999999999" customHeight="1">
      <c r="A888" s="59" t="s">
        <v>702</v>
      </c>
      <c r="B888" s="62"/>
      <c r="C888" s="62"/>
      <c r="D888" s="60">
        <v>8</v>
      </c>
      <c r="E888" s="59"/>
    </row>
    <row r="889" spans="1:5" ht="20.149999999999999" customHeight="1">
      <c r="A889" s="59" t="s">
        <v>703</v>
      </c>
      <c r="B889" s="62"/>
      <c r="C889" s="62"/>
      <c r="D889" s="60">
        <v>68</v>
      </c>
      <c r="E889" s="59"/>
    </row>
    <row r="890" spans="1:5" ht="20.149999999999999" customHeight="1">
      <c r="A890" s="59" t="s">
        <v>704</v>
      </c>
      <c r="B890" s="62"/>
      <c r="C890" s="62"/>
      <c r="D890" s="60">
        <v>50</v>
      </c>
      <c r="E890" s="59"/>
    </row>
    <row r="891" spans="1:5" ht="20.149999999999999" customHeight="1">
      <c r="A891" s="59" t="s">
        <v>705</v>
      </c>
      <c r="B891" s="62">
        <v>189</v>
      </c>
      <c r="C891" s="62">
        <v>133</v>
      </c>
      <c r="D891" s="60">
        <v>0</v>
      </c>
      <c r="E891" s="59"/>
    </row>
    <row r="892" spans="1:5" ht="20.149999999999999" customHeight="1">
      <c r="A892" s="59" t="s">
        <v>706</v>
      </c>
      <c r="B892" s="62"/>
      <c r="C892" s="62"/>
      <c r="D892" s="60">
        <v>339</v>
      </c>
      <c r="E892" s="59"/>
    </row>
    <row r="893" spans="1:5" ht="20.149999999999999" customHeight="1">
      <c r="A893" s="59" t="s">
        <v>707</v>
      </c>
      <c r="B893" s="62"/>
      <c r="C893" s="62"/>
      <c r="D893" s="60">
        <v>0</v>
      </c>
      <c r="E893" s="59"/>
    </row>
    <row r="894" spans="1:5" ht="20.149999999999999" customHeight="1">
      <c r="A894" s="59" t="s">
        <v>708</v>
      </c>
      <c r="B894" s="62"/>
      <c r="C894" s="62"/>
      <c r="D894" s="60">
        <v>0</v>
      </c>
      <c r="E894" s="59"/>
    </row>
    <row r="895" spans="1:5" ht="20.149999999999999" customHeight="1">
      <c r="A895" s="59" t="s">
        <v>709</v>
      </c>
      <c r="B895" s="62"/>
      <c r="C895" s="62"/>
      <c r="D895" s="60">
        <v>0</v>
      </c>
      <c r="E895" s="59"/>
    </row>
    <row r="896" spans="1:5" ht="20.149999999999999" customHeight="1">
      <c r="A896" s="59" t="s">
        <v>710</v>
      </c>
      <c r="B896" s="62"/>
      <c r="C896" s="62"/>
      <c r="D896" s="60">
        <v>0</v>
      </c>
      <c r="E896" s="59"/>
    </row>
    <row r="897" spans="1:5" ht="20.149999999999999" customHeight="1">
      <c r="A897" s="59" t="s">
        <v>711</v>
      </c>
      <c r="B897" s="62"/>
      <c r="C897" s="62"/>
      <c r="D897" s="60">
        <v>0</v>
      </c>
      <c r="E897" s="59"/>
    </row>
    <row r="898" spans="1:5" ht="20.149999999999999" customHeight="1">
      <c r="A898" s="59" t="s">
        <v>712</v>
      </c>
      <c r="B898" s="62"/>
      <c r="C898" s="62"/>
      <c r="D898" s="60">
        <v>0</v>
      </c>
      <c r="E898" s="59"/>
    </row>
    <row r="899" spans="1:5" ht="20.149999999999999" customHeight="1">
      <c r="A899" s="59" t="s">
        <v>713</v>
      </c>
      <c r="B899" s="62"/>
      <c r="C899" s="62"/>
      <c r="D899" s="60">
        <v>0</v>
      </c>
      <c r="E899" s="59"/>
    </row>
    <row r="900" spans="1:5" ht="20.149999999999999" customHeight="1">
      <c r="A900" s="59" t="s">
        <v>714</v>
      </c>
      <c r="B900" s="62"/>
      <c r="C900" s="62"/>
      <c r="D900" s="60">
        <v>0</v>
      </c>
      <c r="E900" s="59"/>
    </row>
    <row r="901" spans="1:5" ht="20.149999999999999" customHeight="1">
      <c r="A901" s="59" t="s">
        <v>715</v>
      </c>
      <c r="B901" s="62"/>
      <c r="C901" s="62"/>
      <c r="D901" s="60">
        <v>0</v>
      </c>
      <c r="E901" s="59"/>
    </row>
    <row r="902" spans="1:5" ht="20.149999999999999" customHeight="1">
      <c r="A902" s="59" t="s">
        <v>716</v>
      </c>
      <c r="B902" s="62"/>
      <c r="C902" s="62"/>
      <c r="D902" s="60">
        <v>0</v>
      </c>
      <c r="E902" s="59"/>
    </row>
    <row r="903" spans="1:5" ht="20.149999999999999" customHeight="1">
      <c r="A903" s="59" t="s">
        <v>717</v>
      </c>
      <c r="B903" s="62"/>
      <c r="C903" s="62"/>
      <c r="D903" s="60">
        <v>0</v>
      </c>
      <c r="E903" s="59"/>
    </row>
    <row r="904" spans="1:5" ht="20.149999999999999" customHeight="1">
      <c r="A904" s="59" t="s">
        <v>718</v>
      </c>
      <c r="B904" s="62"/>
      <c r="C904" s="62"/>
      <c r="D904" s="60">
        <v>44</v>
      </c>
      <c r="E904" s="59"/>
    </row>
    <row r="905" spans="1:5" ht="20.149999999999999" customHeight="1">
      <c r="A905" s="59" t="s">
        <v>719</v>
      </c>
      <c r="B905" s="60">
        <f>SUM(B906:B930)</f>
        <v>1225</v>
      </c>
      <c r="C905" s="60">
        <f>SUM(C906:C930)</f>
        <v>1504</v>
      </c>
      <c r="D905" s="60">
        <f>SUM(D906:D930)</f>
        <v>1418</v>
      </c>
      <c r="E905" s="59"/>
    </row>
    <row r="906" spans="1:5" ht="20.149999999999999" customHeight="1">
      <c r="A906" s="59" t="s">
        <v>40</v>
      </c>
      <c r="B906" s="62">
        <v>570</v>
      </c>
      <c r="C906" s="62">
        <v>756</v>
      </c>
      <c r="D906" s="60">
        <v>530</v>
      </c>
      <c r="E906" s="59"/>
    </row>
    <row r="907" spans="1:5" ht="20.149999999999999" customHeight="1">
      <c r="A907" s="59" t="s">
        <v>41</v>
      </c>
      <c r="B907" s="62">
        <v>155</v>
      </c>
      <c r="C907" s="62">
        <v>248</v>
      </c>
      <c r="D907" s="60">
        <v>0</v>
      </c>
      <c r="E907" s="59"/>
    </row>
    <row r="908" spans="1:5" ht="20.149999999999999" customHeight="1">
      <c r="A908" s="59" t="s">
        <v>42</v>
      </c>
      <c r="B908" s="62"/>
      <c r="C908" s="62"/>
      <c r="D908" s="60">
        <v>0</v>
      </c>
      <c r="E908" s="59"/>
    </row>
    <row r="909" spans="1:5" ht="20.149999999999999" customHeight="1">
      <c r="A909" s="59" t="s">
        <v>720</v>
      </c>
      <c r="B909" s="62"/>
      <c r="C909" s="62"/>
      <c r="D909" s="60">
        <v>506</v>
      </c>
      <c r="E909" s="59"/>
    </row>
    <row r="910" spans="1:5" ht="20.149999999999999" customHeight="1">
      <c r="A910" s="59" t="s">
        <v>721</v>
      </c>
      <c r="B910" s="62"/>
      <c r="C910" s="62"/>
      <c r="D910" s="60">
        <v>0</v>
      </c>
      <c r="E910" s="59"/>
    </row>
    <row r="911" spans="1:5" ht="20.149999999999999" customHeight="1">
      <c r="A911" s="59" t="s">
        <v>722</v>
      </c>
      <c r="B911" s="62"/>
      <c r="C911" s="62"/>
      <c r="D911" s="60">
        <v>101</v>
      </c>
      <c r="E911" s="59"/>
    </row>
    <row r="912" spans="1:5" ht="20.149999999999999" customHeight="1">
      <c r="A912" s="59" t="s">
        <v>723</v>
      </c>
      <c r="B912" s="62"/>
      <c r="C912" s="62"/>
      <c r="D912" s="60">
        <v>0</v>
      </c>
      <c r="E912" s="59"/>
    </row>
    <row r="913" spans="1:5" ht="20.149999999999999" customHeight="1">
      <c r="A913" s="59" t="s">
        <v>724</v>
      </c>
      <c r="B913" s="62"/>
      <c r="C913" s="62"/>
      <c r="D913" s="60">
        <v>0</v>
      </c>
      <c r="E913" s="59"/>
    </row>
    <row r="914" spans="1:5" ht="20.149999999999999" customHeight="1">
      <c r="A914" s="59" t="s">
        <v>725</v>
      </c>
      <c r="B914" s="62"/>
      <c r="C914" s="62"/>
      <c r="D914" s="60">
        <v>169</v>
      </c>
      <c r="E914" s="59"/>
    </row>
    <row r="915" spans="1:5" ht="20.149999999999999" customHeight="1">
      <c r="A915" s="59" t="s">
        <v>726</v>
      </c>
      <c r="B915" s="62"/>
      <c r="C915" s="62"/>
      <c r="D915" s="60">
        <v>0</v>
      </c>
      <c r="E915" s="59"/>
    </row>
    <row r="916" spans="1:5" ht="20.149999999999999" customHeight="1">
      <c r="A916" s="59" t="s">
        <v>727</v>
      </c>
      <c r="B916" s="62"/>
      <c r="C916" s="62"/>
      <c r="D916" s="60">
        <v>0</v>
      </c>
      <c r="E916" s="59"/>
    </row>
    <row r="917" spans="1:5" ht="20.149999999999999" customHeight="1">
      <c r="A917" s="59" t="s">
        <v>728</v>
      </c>
      <c r="B917" s="62"/>
      <c r="C917" s="62"/>
      <c r="D917" s="60">
        <v>0</v>
      </c>
      <c r="E917" s="59"/>
    </row>
    <row r="918" spans="1:5" ht="20.149999999999999" customHeight="1">
      <c r="A918" s="59" t="s">
        <v>729</v>
      </c>
      <c r="B918" s="62"/>
      <c r="C918" s="62"/>
      <c r="D918" s="60">
        <v>0</v>
      </c>
      <c r="E918" s="59"/>
    </row>
    <row r="919" spans="1:5" ht="20.149999999999999" customHeight="1">
      <c r="A919" s="59" t="s">
        <v>730</v>
      </c>
      <c r="B919" s="62"/>
      <c r="C919" s="62"/>
      <c r="D919" s="60">
        <v>0</v>
      </c>
      <c r="E919" s="59"/>
    </row>
    <row r="920" spans="1:5" ht="20.149999999999999" customHeight="1">
      <c r="A920" s="59" t="s">
        <v>731</v>
      </c>
      <c r="B920" s="62"/>
      <c r="C920" s="62"/>
      <c r="D920" s="60">
        <v>0</v>
      </c>
      <c r="E920" s="59"/>
    </row>
    <row r="921" spans="1:5" ht="20.149999999999999" customHeight="1">
      <c r="A921" s="59" t="s">
        <v>732</v>
      </c>
      <c r="B921" s="62"/>
      <c r="C921" s="62"/>
      <c r="D921" s="60">
        <v>0</v>
      </c>
      <c r="E921" s="59"/>
    </row>
    <row r="922" spans="1:5" ht="20.149999999999999" customHeight="1">
      <c r="A922" s="59" t="s">
        <v>733</v>
      </c>
      <c r="B922" s="62"/>
      <c r="C922" s="62"/>
      <c r="D922" s="60">
        <v>0</v>
      </c>
      <c r="E922" s="59"/>
    </row>
    <row r="923" spans="1:5" ht="20.149999999999999" customHeight="1">
      <c r="A923" s="59" t="s">
        <v>734</v>
      </c>
      <c r="B923" s="62"/>
      <c r="C923" s="62"/>
      <c r="D923" s="60">
        <v>0</v>
      </c>
      <c r="E923" s="59"/>
    </row>
    <row r="924" spans="1:5" ht="20.149999999999999" customHeight="1">
      <c r="A924" s="59" t="s">
        <v>735</v>
      </c>
      <c r="B924" s="62">
        <v>500</v>
      </c>
      <c r="C924" s="62">
        <v>500</v>
      </c>
      <c r="D924" s="60">
        <v>0</v>
      </c>
      <c r="E924" s="59"/>
    </row>
    <row r="925" spans="1:5" ht="20.149999999999999" customHeight="1">
      <c r="A925" s="59" t="s">
        <v>736</v>
      </c>
      <c r="B925" s="62"/>
      <c r="C925" s="62"/>
      <c r="D925" s="60">
        <v>0</v>
      </c>
      <c r="E925" s="59"/>
    </row>
    <row r="926" spans="1:5" ht="20.149999999999999" customHeight="1">
      <c r="A926" s="59" t="s">
        <v>737</v>
      </c>
      <c r="B926" s="62"/>
      <c r="C926" s="62"/>
      <c r="D926" s="60">
        <v>0</v>
      </c>
      <c r="E926" s="59"/>
    </row>
    <row r="927" spans="1:5" ht="20.149999999999999" customHeight="1">
      <c r="A927" s="59" t="s">
        <v>710</v>
      </c>
      <c r="B927" s="62"/>
      <c r="C927" s="62"/>
      <c r="D927" s="60">
        <v>0</v>
      </c>
      <c r="E927" s="59"/>
    </row>
    <row r="928" spans="1:5" ht="20.149999999999999" customHeight="1">
      <c r="A928" s="59" t="s">
        <v>738</v>
      </c>
      <c r="B928" s="62"/>
      <c r="C928" s="62"/>
      <c r="D928" s="60">
        <v>0</v>
      </c>
      <c r="E928" s="59"/>
    </row>
    <row r="929" spans="1:5" ht="20.149999999999999" customHeight="1">
      <c r="A929" s="59" t="s">
        <v>739</v>
      </c>
      <c r="B929" s="62"/>
      <c r="C929" s="62"/>
      <c r="D929" s="60">
        <v>0</v>
      </c>
      <c r="E929" s="59"/>
    </row>
    <row r="930" spans="1:5" ht="20.149999999999999" customHeight="1">
      <c r="A930" s="59" t="s">
        <v>740</v>
      </c>
      <c r="B930" s="62"/>
      <c r="C930" s="62"/>
      <c r="D930" s="60">
        <v>112</v>
      </c>
      <c r="E930" s="59"/>
    </row>
    <row r="931" spans="1:5" ht="20.149999999999999" customHeight="1">
      <c r="A931" s="59" t="s">
        <v>741</v>
      </c>
      <c r="B931" s="60">
        <f>SUM(B932:B941)</f>
        <v>0</v>
      </c>
      <c r="C931" s="60">
        <f>SUM(C932:C941)</f>
        <v>0</v>
      </c>
      <c r="D931" s="60">
        <f>SUM(D932:D941)</f>
        <v>0</v>
      </c>
      <c r="E931" s="59"/>
    </row>
    <row r="932" spans="1:5" ht="20.149999999999999" customHeight="1">
      <c r="A932" s="59" t="s">
        <v>40</v>
      </c>
      <c r="B932" s="62"/>
      <c r="C932" s="62"/>
      <c r="D932" s="60">
        <v>0</v>
      </c>
      <c r="E932" s="59"/>
    </row>
    <row r="933" spans="1:5" ht="20.149999999999999" customHeight="1">
      <c r="A933" s="59" t="s">
        <v>41</v>
      </c>
      <c r="B933" s="62"/>
      <c r="C933" s="62"/>
      <c r="D933" s="60">
        <v>0</v>
      </c>
      <c r="E933" s="59"/>
    </row>
    <row r="934" spans="1:5" ht="20.149999999999999" customHeight="1">
      <c r="A934" s="59" t="s">
        <v>42</v>
      </c>
      <c r="B934" s="62"/>
      <c r="C934" s="62"/>
      <c r="D934" s="60">
        <v>0</v>
      </c>
      <c r="E934" s="59"/>
    </row>
    <row r="935" spans="1:5" ht="20.149999999999999" customHeight="1">
      <c r="A935" s="59" t="s">
        <v>742</v>
      </c>
      <c r="B935" s="62"/>
      <c r="C935" s="62"/>
      <c r="D935" s="60">
        <v>0</v>
      </c>
      <c r="E935" s="59"/>
    </row>
    <row r="936" spans="1:5" ht="20.149999999999999" customHeight="1">
      <c r="A936" s="59" t="s">
        <v>743</v>
      </c>
      <c r="B936" s="62"/>
      <c r="C936" s="62"/>
      <c r="D936" s="60">
        <v>0</v>
      </c>
      <c r="E936" s="59"/>
    </row>
    <row r="937" spans="1:5" ht="20.149999999999999" customHeight="1">
      <c r="A937" s="59" t="s">
        <v>744</v>
      </c>
      <c r="B937" s="62"/>
      <c r="C937" s="62"/>
      <c r="D937" s="60">
        <v>0</v>
      </c>
      <c r="E937" s="59"/>
    </row>
    <row r="938" spans="1:5" ht="20.149999999999999" customHeight="1">
      <c r="A938" s="59" t="s">
        <v>745</v>
      </c>
      <c r="B938" s="62"/>
      <c r="C938" s="62"/>
      <c r="D938" s="60">
        <v>0</v>
      </c>
      <c r="E938" s="59"/>
    </row>
    <row r="939" spans="1:5" ht="20.149999999999999" customHeight="1">
      <c r="A939" s="59" t="s">
        <v>746</v>
      </c>
      <c r="B939" s="62"/>
      <c r="C939" s="62"/>
      <c r="D939" s="60">
        <v>0</v>
      </c>
      <c r="E939" s="59"/>
    </row>
    <row r="940" spans="1:5" ht="20.149999999999999" customHeight="1">
      <c r="A940" s="59" t="s">
        <v>747</v>
      </c>
      <c r="B940" s="62"/>
      <c r="C940" s="62"/>
      <c r="D940" s="60">
        <v>0</v>
      </c>
      <c r="E940" s="59"/>
    </row>
    <row r="941" spans="1:5" ht="20.149999999999999" customHeight="1">
      <c r="A941" s="59" t="s">
        <v>748</v>
      </c>
      <c r="B941" s="62"/>
      <c r="C941" s="62"/>
      <c r="D941" s="60">
        <v>0</v>
      </c>
      <c r="E941" s="59"/>
    </row>
    <row r="942" spans="1:5" ht="20.149999999999999" customHeight="1">
      <c r="A942" s="59" t="s">
        <v>749</v>
      </c>
      <c r="B942" s="60">
        <f>SUM(B943:B952)</f>
        <v>15257</v>
      </c>
      <c r="C942" s="60">
        <f>SUM(C943:C952)</f>
        <v>11757</v>
      </c>
      <c r="D942" s="60">
        <f>SUM(D943:D952)</f>
        <v>9376</v>
      </c>
      <c r="E942" s="59"/>
    </row>
    <row r="943" spans="1:5" ht="20.149999999999999" customHeight="1">
      <c r="A943" s="59" t="s">
        <v>40</v>
      </c>
      <c r="B943" s="62">
        <v>176</v>
      </c>
      <c r="C943" s="62">
        <v>176</v>
      </c>
      <c r="D943" s="60">
        <v>56</v>
      </c>
      <c r="E943" s="59"/>
    </row>
    <row r="944" spans="1:5" ht="20.149999999999999" customHeight="1">
      <c r="A944" s="59" t="s">
        <v>41</v>
      </c>
      <c r="B944" s="62"/>
      <c r="C944" s="62"/>
      <c r="D944" s="60">
        <v>36</v>
      </c>
      <c r="E944" s="59"/>
    </row>
    <row r="945" spans="1:5" ht="20.149999999999999" customHeight="1">
      <c r="A945" s="59" t="s">
        <v>42</v>
      </c>
      <c r="B945" s="62"/>
      <c r="C945" s="62"/>
      <c r="D945" s="60">
        <v>0</v>
      </c>
      <c r="E945" s="59"/>
    </row>
    <row r="946" spans="1:5" ht="20.149999999999999" customHeight="1">
      <c r="A946" s="59" t="s">
        <v>750</v>
      </c>
      <c r="B946" s="62">
        <v>47</v>
      </c>
      <c r="C946" s="62">
        <v>47</v>
      </c>
      <c r="D946" s="60">
        <v>0</v>
      </c>
      <c r="E946" s="59"/>
    </row>
    <row r="947" spans="1:5" ht="20.149999999999999" customHeight="1">
      <c r="A947" s="59" t="s">
        <v>751</v>
      </c>
      <c r="B947" s="62"/>
      <c r="C947" s="62"/>
      <c r="D947" s="60">
        <v>262</v>
      </c>
      <c r="E947" s="59"/>
    </row>
    <row r="948" spans="1:5" ht="20.149999999999999" customHeight="1">
      <c r="A948" s="59" t="s">
        <v>752</v>
      </c>
      <c r="B948" s="62"/>
      <c r="C948" s="62"/>
      <c r="D948" s="60">
        <v>0</v>
      </c>
      <c r="E948" s="59"/>
    </row>
    <row r="949" spans="1:5" ht="20.149999999999999" customHeight="1">
      <c r="A949" s="59" t="s">
        <v>753</v>
      </c>
      <c r="B949" s="62"/>
      <c r="C949" s="62"/>
      <c r="D949" s="60">
        <v>0</v>
      </c>
      <c r="E949" s="59"/>
    </row>
    <row r="950" spans="1:5" ht="20.149999999999999" customHeight="1">
      <c r="A950" s="59" t="s">
        <v>754</v>
      </c>
      <c r="B950" s="62"/>
      <c r="C950" s="62"/>
      <c r="D950" s="60">
        <v>0</v>
      </c>
      <c r="E950" s="59"/>
    </row>
    <row r="951" spans="1:5" ht="20.149999999999999" customHeight="1">
      <c r="A951" s="59" t="s">
        <v>755</v>
      </c>
      <c r="B951" s="62"/>
      <c r="C951" s="62"/>
      <c r="D951" s="60">
        <v>31</v>
      </c>
      <c r="E951" s="59"/>
    </row>
    <row r="952" spans="1:5" ht="20.149999999999999" customHeight="1">
      <c r="A952" s="59" t="s">
        <v>756</v>
      </c>
      <c r="B952" s="62">
        <v>15034</v>
      </c>
      <c r="C952" s="62">
        <v>11534</v>
      </c>
      <c r="D952" s="60">
        <v>8991</v>
      </c>
      <c r="E952" s="59"/>
    </row>
    <row r="953" spans="1:5" ht="20.149999999999999" customHeight="1">
      <c r="A953" s="59" t="s">
        <v>757</v>
      </c>
      <c r="B953" s="60">
        <f>SUM(B954:B958)</f>
        <v>48</v>
      </c>
      <c r="C953" s="60">
        <f>SUM(C954:C958)</f>
        <v>48</v>
      </c>
      <c r="D953" s="60">
        <f>SUM(D954:D958)</f>
        <v>47</v>
      </c>
      <c r="E953" s="59"/>
    </row>
    <row r="954" spans="1:5" ht="20.149999999999999" customHeight="1">
      <c r="A954" s="59" t="s">
        <v>334</v>
      </c>
      <c r="B954" s="62">
        <v>48</v>
      </c>
      <c r="C954" s="62">
        <v>48</v>
      </c>
      <c r="D954" s="60">
        <v>0</v>
      </c>
      <c r="E954" s="59"/>
    </row>
    <row r="955" spans="1:5" ht="20.149999999999999" customHeight="1">
      <c r="A955" s="59" t="s">
        <v>758</v>
      </c>
      <c r="B955" s="62"/>
      <c r="C955" s="62"/>
      <c r="D955" s="60">
        <v>0</v>
      </c>
      <c r="E955" s="59"/>
    </row>
    <row r="956" spans="1:5" ht="20.149999999999999" customHeight="1">
      <c r="A956" s="59" t="s">
        <v>759</v>
      </c>
      <c r="B956" s="62"/>
      <c r="C956" s="62"/>
      <c r="D956" s="60">
        <v>0</v>
      </c>
      <c r="E956" s="59"/>
    </row>
    <row r="957" spans="1:5" ht="20.149999999999999" customHeight="1">
      <c r="A957" s="59" t="s">
        <v>760</v>
      </c>
      <c r="B957" s="62"/>
      <c r="C957" s="62"/>
      <c r="D957" s="60">
        <v>0</v>
      </c>
      <c r="E957" s="59"/>
    </row>
    <row r="958" spans="1:5" ht="20.149999999999999" customHeight="1">
      <c r="A958" s="59" t="s">
        <v>761</v>
      </c>
      <c r="B958" s="62"/>
      <c r="C958" s="62"/>
      <c r="D958" s="60">
        <v>47</v>
      </c>
      <c r="E958" s="59"/>
    </row>
    <row r="959" spans="1:5" ht="20.149999999999999" customHeight="1">
      <c r="A959" s="59" t="s">
        <v>762</v>
      </c>
      <c r="B959" s="60">
        <f>SUM(B960:B965)</f>
        <v>1621</v>
      </c>
      <c r="C959" s="60">
        <f>SUM(C960:C965)</f>
        <v>2601</v>
      </c>
      <c r="D959" s="60">
        <f>SUM(D960:D965)</f>
        <v>2423</v>
      </c>
      <c r="E959" s="59"/>
    </row>
    <row r="960" spans="1:5" ht="20.149999999999999" customHeight="1">
      <c r="A960" s="59" t="s">
        <v>763</v>
      </c>
      <c r="B960" s="62"/>
      <c r="C960" s="62"/>
      <c r="D960" s="60">
        <v>0</v>
      </c>
      <c r="E960" s="59"/>
    </row>
    <row r="961" spans="1:5" ht="20.149999999999999" customHeight="1">
      <c r="A961" s="59" t="s">
        <v>764</v>
      </c>
      <c r="B961" s="62"/>
      <c r="C961" s="62"/>
      <c r="D961" s="60">
        <v>0</v>
      </c>
      <c r="E961" s="59"/>
    </row>
    <row r="962" spans="1:5" ht="20.149999999999999" customHeight="1">
      <c r="A962" s="59" t="s">
        <v>765</v>
      </c>
      <c r="B962" s="62">
        <v>741</v>
      </c>
      <c r="C962" s="62">
        <v>741</v>
      </c>
      <c r="D962" s="60">
        <v>589</v>
      </c>
      <c r="E962" s="59"/>
    </row>
    <row r="963" spans="1:5" ht="20.149999999999999" customHeight="1">
      <c r="A963" s="59" t="s">
        <v>766</v>
      </c>
      <c r="B963" s="62"/>
      <c r="C963" s="62"/>
      <c r="D963" s="60">
        <v>0</v>
      </c>
      <c r="E963" s="59"/>
    </row>
    <row r="964" spans="1:5" ht="20.149999999999999" customHeight="1">
      <c r="A964" s="59" t="s">
        <v>767</v>
      </c>
      <c r="B964" s="62"/>
      <c r="C964" s="62"/>
      <c r="D964" s="60">
        <v>0</v>
      </c>
      <c r="E964" s="59"/>
    </row>
    <row r="965" spans="1:5" ht="20.149999999999999" customHeight="1">
      <c r="A965" s="59" t="s">
        <v>768</v>
      </c>
      <c r="B965" s="62">
        <v>880</v>
      </c>
      <c r="C965" s="62">
        <v>1860</v>
      </c>
      <c r="D965" s="60">
        <v>1834</v>
      </c>
      <c r="E965" s="59"/>
    </row>
    <row r="966" spans="1:5" ht="20.149999999999999" customHeight="1">
      <c r="A966" s="59" t="s">
        <v>769</v>
      </c>
      <c r="B966" s="60">
        <f>SUM(B967:B972)</f>
        <v>0</v>
      </c>
      <c r="C966" s="60">
        <f>SUM(C967:C972)</f>
        <v>586</v>
      </c>
      <c r="D966" s="60">
        <f>SUM(D967:D972)</f>
        <v>586</v>
      </c>
      <c r="E966" s="59"/>
    </row>
    <row r="967" spans="1:5" ht="20.149999999999999" customHeight="1">
      <c r="A967" s="59" t="s">
        <v>770</v>
      </c>
      <c r="B967" s="62"/>
      <c r="C967" s="62"/>
      <c r="D967" s="60">
        <v>22</v>
      </c>
      <c r="E967" s="59"/>
    </row>
    <row r="968" spans="1:5" ht="20.149999999999999" customHeight="1">
      <c r="A968" s="59" t="s">
        <v>771</v>
      </c>
      <c r="B968" s="62"/>
      <c r="C968" s="62"/>
      <c r="D968" s="60">
        <v>0</v>
      </c>
      <c r="E968" s="59"/>
    </row>
    <row r="969" spans="1:5" ht="20.149999999999999" customHeight="1">
      <c r="A969" s="59" t="s">
        <v>772</v>
      </c>
      <c r="B969" s="62"/>
      <c r="C969" s="62"/>
      <c r="D969" s="60">
        <v>0</v>
      </c>
      <c r="E969" s="59"/>
    </row>
    <row r="970" spans="1:5" ht="20.149999999999999" customHeight="1">
      <c r="A970" s="59" t="s">
        <v>773</v>
      </c>
      <c r="B970" s="62"/>
      <c r="C970" s="62">
        <v>86</v>
      </c>
      <c r="D970" s="60">
        <v>64</v>
      </c>
      <c r="E970" s="59"/>
    </row>
    <row r="971" spans="1:5" ht="20.149999999999999" customHeight="1">
      <c r="A971" s="59" t="s">
        <v>774</v>
      </c>
      <c r="B971" s="62"/>
      <c r="C971" s="62"/>
      <c r="D971" s="60">
        <v>0</v>
      </c>
      <c r="E971" s="59"/>
    </row>
    <row r="972" spans="1:5" ht="20.149999999999999" customHeight="1">
      <c r="A972" s="59" t="s">
        <v>775</v>
      </c>
      <c r="B972" s="62"/>
      <c r="C972" s="62">
        <v>500</v>
      </c>
      <c r="D972" s="60">
        <v>500</v>
      </c>
      <c r="E972" s="59"/>
    </row>
    <row r="973" spans="1:5" ht="20.149999999999999" customHeight="1">
      <c r="A973" s="59" t="s">
        <v>776</v>
      </c>
      <c r="B973" s="60">
        <f>SUM(B974:B975)</f>
        <v>0</v>
      </c>
      <c r="C973" s="60">
        <f>SUM(C974:C975)</f>
        <v>0</v>
      </c>
      <c r="D973" s="60">
        <f>SUM(D974:D975)</f>
        <v>0</v>
      </c>
      <c r="E973" s="59"/>
    </row>
    <row r="974" spans="1:5" ht="20.149999999999999" customHeight="1">
      <c r="A974" s="59" t="s">
        <v>777</v>
      </c>
      <c r="B974" s="62"/>
      <c r="C974" s="62"/>
      <c r="D974" s="60">
        <v>0</v>
      </c>
      <c r="E974" s="59"/>
    </row>
    <row r="975" spans="1:5" ht="20.149999999999999" customHeight="1">
      <c r="A975" s="59" t="s">
        <v>778</v>
      </c>
      <c r="B975" s="62"/>
      <c r="C975" s="62"/>
      <c r="D975" s="60">
        <v>0</v>
      </c>
      <c r="E975" s="59"/>
    </row>
    <row r="976" spans="1:5" ht="20.149999999999999" customHeight="1">
      <c r="A976" s="59" t="s">
        <v>779</v>
      </c>
      <c r="B976" s="60">
        <f>B977+B978</f>
        <v>5</v>
      </c>
      <c r="C976" s="60">
        <f>C977+C978</f>
        <v>5</v>
      </c>
      <c r="D976" s="60">
        <f>D977+D978</f>
        <v>10</v>
      </c>
      <c r="E976" s="59"/>
    </row>
    <row r="977" spans="1:5" ht="20.149999999999999" customHeight="1">
      <c r="A977" s="59" t="s">
        <v>780</v>
      </c>
      <c r="B977" s="62"/>
      <c r="C977" s="62"/>
      <c r="D977" s="60">
        <v>0</v>
      </c>
      <c r="E977" s="59"/>
    </row>
    <row r="978" spans="1:5" ht="20.149999999999999" customHeight="1">
      <c r="A978" s="59" t="s">
        <v>781</v>
      </c>
      <c r="B978" s="62">
        <v>5</v>
      </c>
      <c r="C978" s="62">
        <v>5</v>
      </c>
      <c r="D978" s="60">
        <v>10</v>
      </c>
      <c r="E978" s="59"/>
    </row>
    <row r="979" spans="1:5" ht="18.75" customHeight="1">
      <c r="A979" s="59" t="s">
        <v>782</v>
      </c>
      <c r="B979" s="60">
        <f>SUM(B980,B1003,B1013,B1023,B1028,B1035,B1040)</f>
        <v>11039</v>
      </c>
      <c r="C979" s="60">
        <f>SUM(C980,C1003,C1013,C1023,C1028,C1035,C1040)</f>
        <v>12989</v>
      </c>
      <c r="D979" s="60">
        <f>SUM(D980,D1003,D1013,D1023,D1028,D1035,D1040)</f>
        <v>12725</v>
      </c>
      <c r="E979" s="59"/>
    </row>
    <row r="980" spans="1:5" ht="20.149999999999999" customHeight="1">
      <c r="A980" s="59" t="s">
        <v>783</v>
      </c>
      <c r="B980" s="60">
        <f>SUM(B981:B1002)</f>
        <v>11039</v>
      </c>
      <c r="C980" s="60">
        <f>SUM(C981:C1002)</f>
        <v>12989</v>
      </c>
      <c r="D980" s="60">
        <f>SUM(D981:D1002)</f>
        <v>12725</v>
      </c>
      <c r="E980" s="59"/>
    </row>
    <row r="981" spans="1:5" ht="20.149999999999999" customHeight="1">
      <c r="A981" s="59" t="s">
        <v>40</v>
      </c>
      <c r="B981" s="62">
        <v>1391</v>
      </c>
      <c r="C981" s="62">
        <v>1241</v>
      </c>
      <c r="D981" s="60">
        <v>1466</v>
      </c>
      <c r="E981" s="59"/>
    </row>
    <row r="982" spans="1:5" ht="20.149999999999999" customHeight="1">
      <c r="A982" s="59" t="s">
        <v>41</v>
      </c>
      <c r="B982" s="62"/>
      <c r="C982" s="62"/>
      <c r="D982" s="60">
        <v>48</v>
      </c>
      <c r="E982" s="59"/>
    </row>
    <row r="983" spans="1:5" ht="20.149999999999999" customHeight="1">
      <c r="A983" s="59" t="s">
        <v>42</v>
      </c>
      <c r="B983" s="62"/>
      <c r="C983" s="62"/>
      <c r="D983" s="60">
        <v>0</v>
      </c>
      <c r="E983" s="59"/>
    </row>
    <row r="984" spans="1:5" ht="20.149999999999999" customHeight="1">
      <c r="A984" s="59" t="s">
        <v>784</v>
      </c>
      <c r="B984" s="62">
        <v>7700</v>
      </c>
      <c r="C984" s="62">
        <v>9000</v>
      </c>
      <c r="D984" s="60">
        <v>9000</v>
      </c>
      <c r="E984" s="59"/>
    </row>
    <row r="985" spans="1:5" ht="20.149999999999999" customHeight="1">
      <c r="A985" s="59" t="s">
        <v>785</v>
      </c>
      <c r="B985" s="62">
        <v>700</v>
      </c>
      <c r="C985" s="62">
        <v>700</v>
      </c>
      <c r="D985" s="60">
        <v>1288</v>
      </c>
      <c r="E985" s="59"/>
    </row>
    <row r="986" spans="1:5" ht="20.149999999999999" customHeight="1">
      <c r="A986" s="59" t="s">
        <v>786</v>
      </c>
      <c r="B986" s="62"/>
      <c r="C986" s="62"/>
      <c r="D986" s="60">
        <v>0</v>
      </c>
      <c r="E986" s="59"/>
    </row>
    <row r="987" spans="1:5" ht="20.149999999999999" customHeight="1">
      <c r="A987" s="59" t="s">
        <v>787</v>
      </c>
      <c r="B987" s="62"/>
      <c r="C987" s="62"/>
      <c r="D987" s="60">
        <v>0</v>
      </c>
      <c r="E987" s="59"/>
    </row>
    <row r="988" spans="1:5" ht="20.149999999999999" customHeight="1">
      <c r="A988" s="59" t="s">
        <v>788</v>
      </c>
      <c r="B988" s="62"/>
      <c r="C988" s="62"/>
      <c r="D988" s="60">
        <v>0</v>
      </c>
      <c r="E988" s="59"/>
    </row>
    <row r="989" spans="1:5" ht="20.149999999999999" customHeight="1">
      <c r="A989" s="59" t="s">
        <v>789</v>
      </c>
      <c r="B989" s="62">
        <v>1154</v>
      </c>
      <c r="C989" s="62">
        <v>1954</v>
      </c>
      <c r="D989" s="60">
        <v>319</v>
      </c>
      <c r="E989" s="59"/>
    </row>
    <row r="990" spans="1:5" ht="20.149999999999999" customHeight="1">
      <c r="A990" s="59" t="s">
        <v>790</v>
      </c>
      <c r="B990" s="62"/>
      <c r="C990" s="62"/>
      <c r="D990" s="60">
        <v>0</v>
      </c>
      <c r="E990" s="59"/>
    </row>
    <row r="991" spans="1:5" ht="20.149999999999999" customHeight="1">
      <c r="A991" s="59" t="s">
        <v>791</v>
      </c>
      <c r="B991" s="62"/>
      <c r="C991" s="62"/>
      <c r="D991" s="60">
        <v>0</v>
      </c>
      <c r="E991" s="59"/>
    </row>
    <row r="992" spans="1:5" ht="20.149999999999999" customHeight="1">
      <c r="A992" s="59" t="s">
        <v>792</v>
      </c>
      <c r="B992" s="62"/>
      <c r="C992" s="62"/>
      <c r="D992" s="60">
        <v>0</v>
      </c>
      <c r="E992" s="59"/>
    </row>
    <row r="993" spans="1:5" ht="20.149999999999999" customHeight="1">
      <c r="A993" s="59" t="s">
        <v>793</v>
      </c>
      <c r="B993" s="62"/>
      <c r="C993" s="62"/>
      <c r="D993" s="60">
        <v>0</v>
      </c>
      <c r="E993" s="59"/>
    </row>
    <row r="994" spans="1:5" ht="20.149999999999999" customHeight="1">
      <c r="A994" s="59" t="s">
        <v>794</v>
      </c>
      <c r="B994" s="62"/>
      <c r="C994" s="62"/>
      <c r="D994" s="60">
        <v>0</v>
      </c>
      <c r="E994" s="59"/>
    </row>
    <row r="995" spans="1:5" ht="20.149999999999999" customHeight="1">
      <c r="A995" s="59" t="s">
        <v>795</v>
      </c>
      <c r="B995" s="62"/>
      <c r="C995" s="62"/>
      <c r="D995" s="60">
        <v>0</v>
      </c>
      <c r="E995" s="59"/>
    </row>
    <row r="996" spans="1:5" ht="20.149999999999999" customHeight="1">
      <c r="A996" s="59" t="s">
        <v>796</v>
      </c>
      <c r="B996" s="62"/>
      <c r="C996" s="62"/>
      <c r="D996" s="60">
        <v>0</v>
      </c>
      <c r="E996" s="59"/>
    </row>
    <row r="997" spans="1:5" ht="20.149999999999999" customHeight="1">
      <c r="A997" s="59" t="s">
        <v>797</v>
      </c>
      <c r="B997" s="62"/>
      <c r="C997" s="62"/>
      <c r="D997" s="60">
        <v>0</v>
      </c>
      <c r="E997" s="59"/>
    </row>
    <row r="998" spans="1:5" ht="20.149999999999999" customHeight="1">
      <c r="A998" s="59" t="s">
        <v>798</v>
      </c>
      <c r="B998" s="62"/>
      <c r="C998" s="62"/>
      <c r="D998" s="60">
        <v>0</v>
      </c>
      <c r="E998" s="59"/>
    </row>
    <row r="999" spans="1:5" ht="20.149999999999999" customHeight="1">
      <c r="A999" s="59" t="s">
        <v>799</v>
      </c>
      <c r="B999" s="62">
        <v>94</v>
      </c>
      <c r="C999" s="62">
        <v>94</v>
      </c>
      <c r="D999" s="60">
        <v>49</v>
      </c>
      <c r="E999" s="59"/>
    </row>
    <row r="1000" spans="1:5" ht="20.149999999999999" customHeight="1">
      <c r="A1000" s="59" t="s">
        <v>800</v>
      </c>
      <c r="B1000" s="62"/>
      <c r="C1000" s="62"/>
      <c r="D1000" s="60">
        <v>0</v>
      </c>
      <c r="E1000" s="59"/>
    </row>
    <row r="1001" spans="1:5" ht="20.149999999999999" customHeight="1">
      <c r="A1001" s="59" t="s">
        <v>801</v>
      </c>
      <c r="B1001" s="62"/>
      <c r="C1001" s="62"/>
      <c r="D1001" s="60">
        <v>0</v>
      </c>
      <c r="E1001" s="59"/>
    </row>
    <row r="1002" spans="1:5" ht="20.149999999999999" customHeight="1">
      <c r="A1002" s="59" t="s">
        <v>802</v>
      </c>
      <c r="B1002" s="62"/>
      <c r="C1002" s="62"/>
      <c r="D1002" s="60">
        <v>555</v>
      </c>
      <c r="E1002" s="59"/>
    </row>
    <row r="1003" spans="1:5" ht="20.149999999999999" customHeight="1">
      <c r="A1003" s="59" t="s">
        <v>803</v>
      </c>
      <c r="B1003" s="60">
        <f>SUM(B1004:B1012)</f>
        <v>0</v>
      </c>
      <c r="C1003" s="60">
        <f>SUM(C1004:C1012)</f>
        <v>0</v>
      </c>
      <c r="D1003" s="60">
        <f>SUM(D1004:D1012)</f>
        <v>0</v>
      </c>
      <c r="E1003" s="59"/>
    </row>
    <row r="1004" spans="1:5" ht="20.149999999999999" customHeight="1">
      <c r="A1004" s="59" t="s">
        <v>40</v>
      </c>
      <c r="B1004" s="62"/>
      <c r="C1004" s="62"/>
      <c r="D1004" s="60">
        <v>0</v>
      </c>
      <c r="E1004" s="59"/>
    </row>
    <row r="1005" spans="1:5" ht="20.149999999999999" customHeight="1">
      <c r="A1005" s="59" t="s">
        <v>41</v>
      </c>
      <c r="B1005" s="62"/>
      <c r="C1005" s="62"/>
      <c r="D1005" s="60">
        <v>0</v>
      </c>
      <c r="E1005" s="59"/>
    </row>
    <row r="1006" spans="1:5" ht="20.149999999999999" customHeight="1">
      <c r="A1006" s="59" t="s">
        <v>42</v>
      </c>
      <c r="B1006" s="62"/>
      <c r="C1006" s="62"/>
      <c r="D1006" s="60">
        <v>0</v>
      </c>
      <c r="E1006" s="59"/>
    </row>
    <row r="1007" spans="1:5" ht="20.149999999999999" customHeight="1">
      <c r="A1007" s="59" t="s">
        <v>804</v>
      </c>
      <c r="B1007" s="62"/>
      <c r="C1007" s="62"/>
      <c r="D1007" s="60">
        <v>0</v>
      </c>
      <c r="E1007" s="59"/>
    </row>
    <row r="1008" spans="1:5" ht="20.149999999999999" customHeight="1">
      <c r="A1008" s="59" t="s">
        <v>805</v>
      </c>
      <c r="B1008" s="62"/>
      <c r="C1008" s="62"/>
      <c r="D1008" s="60">
        <v>0</v>
      </c>
      <c r="E1008" s="59"/>
    </row>
    <row r="1009" spans="1:5" ht="20.149999999999999" customHeight="1">
      <c r="A1009" s="59" t="s">
        <v>806</v>
      </c>
      <c r="B1009" s="62"/>
      <c r="C1009" s="62"/>
      <c r="D1009" s="60">
        <v>0</v>
      </c>
      <c r="E1009" s="59"/>
    </row>
    <row r="1010" spans="1:5" ht="20.149999999999999" customHeight="1">
      <c r="A1010" s="59" t="s">
        <v>807</v>
      </c>
      <c r="B1010" s="62"/>
      <c r="C1010" s="62"/>
      <c r="D1010" s="60">
        <v>0</v>
      </c>
      <c r="E1010" s="59"/>
    </row>
    <row r="1011" spans="1:5" ht="20.149999999999999" customHeight="1">
      <c r="A1011" s="59" t="s">
        <v>808</v>
      </c>
      <c r="B1011" s="62"/>
      <c r="C1011" s="62"/>
      <c r="D1011" s="60">
        <v>0</v>
      </c>
      <c r="E1011" s="59"/>
    </row>
    <row r="1012" spans="1:5" ht="20.149999999999999" customHeight="1">
      <c r="A1012" s="59" t="s">
        <v>809</v>
      </c>
      <c r="B1012" s="62"/>
      <c r="C1012" s="62"/>
      <c r="D1012" s="60">
        <v>0</v>
      </c>
      <c r="E1012" s="59"/>
    </row>
    <row r="1013" spans="1:5" ht="20.149999999999999" customHeight="1">
      <c r="A1013" s="59" t="s">
        <v>810</v>
      </c>
      <c r="B1013" s="60">
        <f>SUM(B1014:B1022)</f>
        <v>0</v>
      </c>
      <c r="C1013" s="60">
        <f>SUM(C1014:C1022)</f>
        <v>0</v>
      </c>
      <c r="D1013" s="60">
        <f>SUM(D1014:D1022)</f>
        <v>0</v>
      </c>
      <c r="E1013" s="59"/>
    </row>
    <row r="1014" spans="1:5" ht="20.149999999999999" customHeight="1">
      <c r="A1014" s="59" t="s">
        <v>40</v>
      </c>
      <c r="B1014" s="62"/>
      <c r="C1014" s="62"/>
      <c r="D1014" s="60">
        <v>0</v>
      </c>
      <c r="E1014" s="59"/>
    </row>
    <row r="1015" spans="1:5" ht="20.149999999999999" customHeight="1">
      <c r="A1015" s="59" t="s">
        <v>41</v>
      </c>
      <c r="B1015" s="62"/>
      <c r="C1015" s="62"/>
      <c r="D1015" s="60">
        <v>0</v>
      </c>
      <c r="E1015" s="59"/>
    </row>
    <row r="1016" spans="1:5" ht="20.149999999999999" customHeight="1">
      <c r="A1016" s="59" t="s">
        <v>42</v>
      </c>
      <c r="B1016" s="62"/>
      <c r="C1016" s="62"/>
      <c r="D1016" s="60">
        <v>0</v>
      </c>
      <c r="E1016" s="59"/>
    </row>
    <row r="1017" spans="1:5" ht="20.149999999999999" customHeight="1">
      <c r="A1017" s="59" t="s">
        <v>811</v>
      </c>
      <c r="B1017" s="62"/>
      <c r="C1017" s="62"/>
      <c r="D1017" s="60">
        <v>0</v>
      </c>
      <c r="E1017" s="59"/>
    </row>
    <row r="1018" spans="1:5" ht="20.149999999999999" customHeight="1">
      <c r="A1018" s="59" t="s">
        <v>812</v>
      </c>
      <c r="B1018" s="62"/>
      <c r="C1018" s="62"/>
      <c r="D1018" s="60">
        <v>0</v>
      </c>
      <c r="E1018" s="59"/>
    </row>
    <row r="1019" spans="1:5" ht="20.149999999999999" customHeight="1">
      <c r="A1019" s="59" t="s">
        <v>813</v>
      </c>
      <c r="B1019" s="62"/>
      <c r="C1019" s="62"/>
      <c r="D1019" s="60">
        <v>0</v>
      </c>
      <c r="E1019" s="59"/>
    </row>
    <row r="1020" spans="1:5" ht="20.149999999999999" customHeight="1">
      <c r="A1020" s="59" t="s">
        <v>814</v>
      </c>
      <c r="B1020" s="62"/>
      <c r="C1020" s="62"/>
      <c r="D1020" s="60">
        <v>0</v>
      </c>
      <c r="E1020" s="59"/>
    </row>
    <row r="1021" spans="1:5" ht="20.149999999999999" customHeight="1">
      <c r="A1021" s="59" t="s">
        <v>815</v>
      </c>
      <c r="B1021" s="62"/>
      <c r="C1021" s="62"/>
      <c r="D1021" s="60">
        <v>0</v>
      </c>
      <c r="E1021" s="59"/>
    </row>
    <row r="1022" spans="1:5" ht="20.149999999999999" customHeight="1">
      <c r="A1022" s="59" t="s">
        <v>816</v>
      </c>
      <c r="B1022" s="62"/>
      <c r="C1022" s="62"/>
      <c r="D1022" s="60">
        <v>0</v>
      </c>
      <c r="E1022" s="59"/>
    </row>
    <row r="1023" spans="1:5" ht="20.149999999999999" customHeight="1">
      <c r="A1023" s="59" t="s">
        <v>817</v>
      </c>
      <c r="B1023" s="60">
        <f>SUM(B1024:B1027)</f>
        <v>0</v>
      </c>
      <c r="C1023" s="60">
        <f>SUM(C1024:C1027)</f>
        <v>0</v>
      </c>
      <c r="D1023" s="60">
        <f>SUM(D1024:D1027)</f>
        <v>0</v>
      </c>
      <c r="E1023" s="59"/>
    </row>
    <row r="1024" spans="1:5" ht="20.149999999999999" customHeight="1">
      <c r="A1024" s="59" t="s">
        <v>818</v>
      </c>
      <c r="B1024" s="62"/>
      <c r="C1024" s="62"/>
      <c r="D1024" s="60">
        <v>0</v>
      </c>
      <c r="E1024" s="59"/>
    </row>
    <row r="1025" spans="1:5" ht="20.149999999999999" customHeight="1">
      <c r="A1025" s="59" t="s">
        <v>819</v>
      </c>
      <c r="B1025" s="62"/>
      <c r="C1025" s="62"/>
      <c r="D1025" s="60">
        <v>0</v>
      </c>
      <c r="E1025" s="59"/>
    </row>
    <row r="1026" spans="1:5" ht="20.149999999999999" customHeight="1">
      <c r="A1026" s="59" t="s">
        <v>820</v>
      </c>
      <c r="B1026" s="62"/>
      <c r="C1026" s="62"/>
      <c r="D1026" s="60">
        <v>0</v>
      </c>
      <c r="E1026" s="59"/>
    </row>
    <row r="1027" spans="1:5" ht="20.149999999999999" customHeight="1">
      <c r="A1027" s="59" t="s">
        <v>821</v>
      </c>
      <c r="B1027" s="62"/>
      <c r="C1027" s="62"/>
      <c r="D1027" s="60">
        <v>0</v>
      </c>
      <c r="E1027" s="59"/>
    </row>
    <row r="1028" spans="1:5" ht="20.149999999999999" customHeight="1">
      <c r="A1028" s="59" t="s">
        <v>822</v>
      </c>
      <c r="B1028" s="60">
        <f>SUM(B1029:B1034)</f>
        <v>0</v>
      </c>
      <c r="C1028" s="60">
        <f>SUM(C1029:C1034)</f>
        <v>0</v>
      </c>
      <c r="D1028" s="60">
        <f>SUM(D1029:D1034)</f>
        <v>0</v>
      </c>
      <c r="E1028" s="59"/>
    </row>
    <row r="1029" spans="1:5" ht="20.149999999999999" customHeight="1">
      <c r="A1029" s="59" t="s">
        <v>40</v>
      </c>
      <c r="B1029" s="62"/>
      <c r="C1029" s="62"/>
      <c r="D1029" s="60">
        <v>0</v>
      </c>
      <c r="E1029" s="59"/>
    </row>
    <row r="1030" spans="1:5" ht="20.149999999999999" customHeight="1">
      <c r="A1030" s="59" t="s">
        <v>41</v>
      </c>
      <c r="B1030" s="62"/>
      <c r="C1030" s="62"/>
      <c r="D1030" s="60">
        <v>0</v>
      </c>
      <c r="E1030" s="59"/>
    </row>
    <row r="1031" spans="1:5" ht="20.149999999999999" customHeight="1">
      <c r="A1031" s="59" t="s">
        <v>42</v>
      </c>
      <c r="B1031" s="62"/>
      <c r="C1031" s="62"/>
      <c r="D1031" s="60">
        <v>0</v>
      </c>
      <c r="E1031" s="59"/>
    </row>
    <row r="1032" spans="1:5" ht="20.149999999999999" customHeight="1">
      <c r="A1032" s="59" t="s">
        <v>808</v>
      </c>
      <c r="B1032" s="62"/>
      <c r="C1032" s="62"/>
      <c r="D1032" s="60">
        <v>0</v>
      </c>
      <c r="E1032" s="59"/>
    </row>
    <row r="1033" spans="1:5" ht="20.149999999999999" customHeight="1">
      <c r="A1033" s="59" t="s">
        <v>823</v>
      </c>
      <c r="B1033" s="62"/>
      <c r="C1033" s="62"/>
      <c r="D1033" s="60">
        <v>0</v>
      </c>
      <c r="E1033" s="59"/>
    </row>
    <row r="1034" spans="1:5" ht="20.149999999999999" customHeight="1">
      <c r="A1034" s="59" t="s">
        <v>824</v>
      </c>
      <c r="B1034" s="62"/>
      <c r="C1034" s="62"/>
      <c r="D1034" s="60">
        <v>0</v>
      </c>
      <c r="E1034" s="59"/>
    </row>
    <row r="1035" spans="1:5" ht="20.149999999999999" customHeight="1">
      <c r="A1035" s="59" t="s">
        <v>825</v>
      </c>
      <c r="B1035" s="60">
        <f>SUM(B1036:B1039)</f>
        <v>0</v>
      </c>
      <c r="C1035" s="60">
        <f>SUM(C1036:C1039)</f>
        <v>0</v>
      </c>
      <c r="D1035" s="60">
        <f>SUM(D1036:D1039)</f>
        <v>0</v>
      </c>
      <c r="E1035" s="59"/>
    </row>
    <row r="1036" spans="1:5" ht="20.149999999999999" customHeight="1">
      <c r="A1036" s="59" t="s">
        <v>826</v>
      </c>
      <c r="B1036" s="62"/>
      <c r="C1036" s="62"/>
      <c r="D1036" s="60">
        <v>0</v>
      </c>
      <c r="E1036" s="59"/>
    </row>
    <row r="1037" spans="1:5" ht="20.149999999999999" customHeight="1">
      <c r="A1037" s="59" t="s">
        <v>827</v>
      </c>
      <c r="B1037" s="62"/>
      <c r="C1037" s="62"/>
      <c r="D1037" s="60">
        <v>0</v>
      </c>
      <c r="E1037" s="59"/>
    </row>
    <row r="1038" spans="1:5" ht="20.149999999999999" customHeight="1">
      <c r="A1038" s="59" t="s">
        <v>828</v>
      </c>
      <c r="B1038" s="62"/>
      <c r="C1038" s="62"/>
      <c r="D1038" s="60">
        <v>0</v>
      </c>
      <c r="E1038" s="59"/>
    </row>
    <row r="1039" spans="1:5" ht="20.149999999999999" customHeight="1">
      <c r="A1039" s="59" t="s">
        <v>829</v>
      </c>
      <c r="B1039" s="62"/>
      <c r="C1039" s="62"/>
      <c r="D1039" s="60">
        <v>0</v>
      </c>
      <c r="E1039" s="59"/>
    </row>
    <row r="1040" spans="1:5" ht="20.149999999999999" customHeight="1">
      <c r="A1040" s="59" t="s">
        <v>830</v>
      </c>
      <c r="B1040" s="60">
        <f>SUM(B1041:B1042)</f>
        <v>0</v>
      </c>
      <c r="C1040" s="60">
        <f>SUM(C1041:C1042)</f>
        <v>0</v>
      </c>
      <c r="D1040" s="60">
        <f>SUM(D1041:D1042)</f>
        <v>0</v>
      </c>
      <c r="E1040" s="59"/>
    </row>
    <row r="1041" spans="1:5" ht="20.149999999999999" customHeight="1">
      <c r="A1041" s="59" t="s">
        <v>831</v>
      </c>
      <c r="B1041" s="62"/>
      <c r="C1041" s="62"/>
      <c r="D1041" s="60">
        <v>0</v>
      </c>
      <c r="E1041" s="59"/>
    </row>
    <row r="1042" spans="1:5" ht="20.149999999999999" customHeight="1">
      <c r="A1042" s="59" t="s">
        <v>832</v>
      </c>
      <c r="B1042" s="62"/>
      <c r="C1042" s="62"/>
      <c r="D1042" s="60">
        <v>0</v>
      </c>
      <c r="E1042" s="59"/>
    </row>
    <row r="1043" spans="1:5" ht="20.149999999999999" customHeight="1">
      <c r="A1043" s="59" t="s">
        <v>833</v>
      </c>
      <c r="B1043" s="60">
        <f>SUM(B1044,B1054,B1070,B1075,B1089,B1096,B1103)</f>
        <v>12375</v>
      </c>
      <c r="C1043" s="60">
        <f>SUM(C1044,C1054,C1070,C1075,C1089,C1096,C1103)</f>
        <v>26276</v>
      </c>
      <c r="D1043" s="60">
        <f>SUM(D1044,D1054,D1070,D1075,D1089,D1096,D1103)</f>
        <v>20167</v>
      </c>
      <c r="E1043" s="59"/>
    </row>
    <row r="1044" spans="1:5" ht="20.149999999999999" customHeight="1">
      <c r="A1044" s="59" t="s">
        <v>834</v>
      </c>
      <c r="B1044" s="60">
        <f>SUM(B1045:B1053)</f>
        <v>0</v>
      </c>
      <c r="C1044" s="60">
        <f>SUM(C1045:C1053)</f>
        <v>0</v>
      </c>
      <c r="D1044" s="60">
        <f>SUM(D1045:D1053)</f>
        <v>5</v>
      </c>
      <c r="E1044" s="59"/>
    </row>
    <row r="1045" spans="1:5" ht="20.149999999999999" customHeight="1">
      <c r="A1045" s="59" t="s">
        <v>40</v>
      </c>
      <c r="B1045" s="62"/>
      <c r="C1045" s="62"/>
      <c r="D1045" s="60">
        <v>0</v>
      </c>
      <c r="E1045" s="59"/>
    </row>
    <row r="1046" spans="1:5" ht="20.149999999999999" customHeight="1">
      <c r="A1046" s="59" t="s">
        <v>41</v>
      </c>
      <c r="B1046" s="62"/>
      <c r="C1046" s="62"/>
      <c r="D1046" s="60">
        <v>4</v>
      </c>
      <c r="E1046" s="59"/>
    </row>
    <row r="1047" spans="1:5" ht="20.149999999999999" customHeight="1">
      <c r="A1047" s="59" t="s">
        <v>42</v>
      </c>
      <c r="B1047" s="62"/>
      <c r="C1047" s="62"/>
      <c r="D1047" s="60">
        <v>0</v>
      </c>
      <c r="E1047" s="59"/>
    </row>
    <row r="1048" spans="1:5" ht="20.149999999999999" customHeight="1">
      <c r="A1048" s="59" t="s">
        <v>835</v>
      </c>
      <c r="B1048" s="62"/>
      <c r="C1048" s="62"/>
      <c r="D1048" s="60">
        <v>0</v>
      </c>
      <c r="E1048" s="59"/>
    </row>
    <row r="1049" spans="1:5" ht="20.149999999999999" customHeight="1">
      <c r="A1049" s="59" t="s">
        <v>836</v>
      </c>
      <c r="B1049" s="62"/>
      <c r="C1049" s="62"/>
      <c r="D1049" s="60">
        <v>0</v>
      </c>
      <c r="E1049" s="59"/>
    </row>
    <row r="1050" spans="1:5" ht="20.149999999999999" customHeight="1">
      <c r="A1050" s="59" t="s">
        <v>837</v>
      </c>
      <c r="B1050" s="62"/>
      <c r="C1050" s="62"/>
      <c r="D1050" s="60">
        <v>0</v>
      </c>
      <c r="E1050" s="59"/>
    </row>
    <row r="1051" spans="1:5" ht="20.149999999999999" customHeight="1">
      <c r="A1051" s="59" t="s">
        <v>838</v>
      </c>
      <c r="B1051" s="62"/>
      <c r="C1051" s="62"/>
      <c r="D1051" s="60">
        <v>0</v>
      </c>
      <c r="E1051" s="59"/>
    </row>
    <row r="1052" spans="1:5" ht="20.149999999999999" customHeight="1">
      <c r="A1052" s="59" t="s">
        <v>839</v>
      </c>
      <c r="B1052" s="62"/>
      <c r="C1052" s="62"/>
      <c r="D1052" s="60">
        <v>0</v>
      </c>
      <c r="E1052" s="59"/>
    </row>
    <row r="1053" spans="1:5" ht="20.149999999999999" customHeight="1">
      <c r="A1053" s="59" t="s">
        <v>840</v>
      </c>
      <c r="B1053" s="62"/>
      <c r="C1053" s="62"/>
      <c r="D1053" s="60">
        <v>1</v>
      </c>
      <c r="E1053" s="59"/>
    </row>
    <row r="1054" spans="1:5" ht="20.149999999999999" customHeight="1">
      <c r="A1054" s="59" t="s">
        <v>841</v>
      </c>
      <c r="B1054" s="60">
        <f>SUM(B1055:B1069)</f>
        <v>0</v>
      </c>
      <c r="C1054" s="60">
        <f>SUM(C1055:C1069)</f>
        <v>0</v>
      </c>
      <c r="D1054" s="60">
        <f>SUM(D1055:D1069)</f>
        <v>0</v>
      </c>
      <c r="E1054" s="59"/>
    </row>
    <row r="1055" spans="1:5" ht="20.149999999999999" customHeight="1">
      <c r="A1055" s="59" t="s">
        <v>40</v>
      </c>
      <c r="B1055" s="62"/>
      <c r="C1055" s="62"/>
      <c r="D1055" s="60">
        <v>0</v>
      </c>
      <c r="E1055" s="59"/>
    </row>
    <row r="1056" spans="1:5" ht="20.149999999999999" customHeight="1">
      <c r="A1056" s="59" t="s">
        <v>41</v>
      </c>
      <c r="B1056" s="62"/>
      <c r="C1056" s="62"/>
      <c r="D1056" s="60">
        <v>0</v>
      </c>
      <c r="E1056" s="59"/>
    </row>
    <row r="1057" spans="1:5" ht="20.149999999999999" customHeight="1">
      <c r="A1057" s="59" t="s">
        <v>42</v>
      </c>
      <c r="B1057" s="62"/>
      <c r="C1057" s="62"/>
      <c r="D1057" s="60">
        <v>0</v>
      </c>
      <c r="E1057" s="59"/>
    </row>
    <row r="1058" spans="1:5" ht="20.149999999999999" customHeight="1">
      <c r="A1058" s="59" t="s">
        <v>842</v>
      </c>
      <c r="B1058" s="62"/>
      <c r="C1058" s="62"/>
      <c r="D1058" s="60">
        <v>0</v>
      </c>
      <c r="E1058" s="59"/>
    </row>
    <row r="1059" spans="1:5" ht="20.149999999999999" customHeight="1">
      <c r="A1059" s="59" t="s">
        <v>843</v>
      </c>
      <c r="B1059" s="62"/>
      <c r="C1059" s="62"/>
      <c r="D1059" s="60">
        <v>0</v>
      </c>
      <c r="E1059" s="59"/>
    </row>
    <row r="1060" spans="1:5" ht="20.149999999999999" customHeight="1">
      <c r="A1060" s="59" t="s">
        <v>844</v>
      </c>
      <c r="B1060" s="62"/>
      <c r="C1060" s="62"/>
      <c r="D1060" s="60">
        <v>0</v>
      </c>
      <c r="E1060" s="59"/>
    </row>
    <row r="1061" spans="1:5" ht="20.149999999999999" customHeight="1">
      <c r="A1061" s="59" t="s">
        <v>845</v>
      </c>
      <c r="B1061" s="62"/>
      <c r="C1061" s="62"/>
      <c r="D1061" s="60">
        <v>0</v>
      </c>
      <c r="E1061" s="59"/>
    </row>
    <row r="1062" spans="1:5" ht="20.149999999999999" customHeight="1">
      <c r="A1062" s="59" t="s">
        <v>846</v>
      </c>
      <c r="B1062" s="62"/>
      <c r="C1062" s="62"/>
      <c r="D1062" s="60">
        <v>0</v>
      </c>
      <c r="E1062" s="59"/>
    </row>
    <row r="1063" spans="1:5" ht="20.149999999999999" customHeight="1">
      <c r="A1063" s="59" t="s">
        <v>847</v>
      </c>
      <c r="B1063" s="62"/>
      <c r="C1063" s="62"/>
      <c r="D1063" s="60">
        <v>0</v>
      </c>
      <c r="E1063" s="59"/>
    </row>
    <row r="1064" spans="1:5" ht="20.149999999999999" customHeight="1">
      <c r="A1064" s="59" t="s">
        <v>848</v>
      </c>
      <c r="B1064" s="62"/>
      <c r="C1064" s="62"/>
      <c r="D1064" s="60">
        <v>0</v>
      </c>
      <c r="E1064" s="59"/>
    </row>
    <row r="1065" spans="1:5" ht="20.149999999999999" customHeight="1">
      <c r="A1065" s="59" t="s">
        <v>849</v>
      </c>
      <c r="B1065" s="62"/>
      <c r="C1065" s="62"/>
      <c r="D1065" s="60">
        <v>0</v>
      </c>
      <c r="E1065" s="59"/>
    </row>
    <row r="1066" spans="1:5" ht="20.149999999999999" customHeight="1">
      <c r="A1066" s="59" t="s">
        <v>850</v>
      </c>
      <c r="B1066" s="62"/>
      <c r="C1066" s="62"/>
      <c r="D1066" s="60">
        <v>0</v>
      </c>
      <c r="E1066" s="59"/>
    </row>
    <row r="1067" spans="1:5" ht="20.149999999999999" customHeight="1">
      <c r="A1067" s="59" t="s">
        <v>851</v>
      </c>
      <c r="B1067" s="62"/>
      <c r="C1067" s="62"/>
      <c r="D1067" s="60">
        <v>0</v>
      </c>
      <c r="E1067" s="59"/>
    </row>
    <row r="1068" spans="1:5" ht="20.149999999999999" customHeight="1">
      <c r="A1068" s="59" t="s">
        <v>852</v>
      </c>
      <c r="B1068" s="62"/>
      <c r="C1068" s="62"/>
      <c r="D1068" s="60">
        <v>0</v>
      </c>
      <c r="E1068" s="59"/>
    </row>
    <row r="1069" spans="1:5" ht="20.149999999999999" customHeight="1">
      <c r="A1069" s="59" t="s">
        <v>853</v>
      </c>
      <c r="B1069" s="62"/>
      <c r="C1069" s="62"/>
      <c r="D1069" s="60">
        <v>0</v>
      </c>
      <c r="E1069" s="59"/>
    </row>
    <row r="1070" spans="1:5" ht="20.149999999999999" customHeight="1">
      <c r="A1070" s="59" t="s">
        <v>854</v>
      </c>
      <c r="B1070" s="60">
        <f>SUM(B1071:B1074)</f>
        <v>0</v>
      </c>
      <c r="C1070" s="60">
        <f>SUM(C1071:C1074)</f>
        <v>0</v>
      </c>
      <c r="D1070" s="60">
        <f>SUM(D1071:D1074)</f>
        <v>0</v>
      </c>
      <c r="E1070" s="59"/>
    </row>
    <row r="1071" spans="1:5" ht="20.149999999999999" customHeight="1">
      <c r="A1071" s="59" t="s">
        <v>40</v>
      </c>
      <c r="B1071" s="62"/>
      <c r="C1071" s="62"/>
      <c r="D1071" s="60">
        <v>0</v>
      </c>
      <c r="E1071" s="59"/>
    </row>
    <row r="1072" spans="1:5" ht="20.149999999999999" customHeight="1">
      <c r="A1072" s="59" t="s">
        <v>41</v>
      </c>
      <c r="B1072" s="62"/>
      <c r="C1072" s="62"/>
      <c r="D1072" s="60">
        <v>0</v>
      </c>
      <c r="E1072" s="59"/>
    </row>
    <row r="1073" spans="1:5" ht="20.149999999999999" customHeight="1">
      <c r="A1073" s="59" t="s">
        <v>42</v>
      </c>
      <c r="B1073" s="62"/>
      <c r="C1073" s="62"/>
      <c r="D1073" s="60">
        <v>0</v>
      </c>
      <c r="E1073" s="59"/>
    </row>
    <row r="1074" spans="1:5" ht="20.149999999999999" customHeight="1">
      <c r="A1074" s="59" t="s">
        <v>855</v>
      </c>
      <c r="B1074" s="62"/>
      <c r="C1074" s="62"/>
      <c r="D1074" s="60">
        <v>0</v>
      </c>
      <c r="E1074" s="59"/>
    </row>
    <row r="1075" spans="1:5" ht="20.149999999999999" customHeight="1">
      <c r="A1075" s="59" t="s">
        <v>856</v>
      </c>
      <c r="B1075" s="60">
        <f>SUM(B1076:B1088)</f>
        <v>0</v>
      </c>
      <c r="C1075" s="60">
        <f>SUM(C1076:C1088)</f>
        <v>0</v>
      </c>
      <c r="D1075" s="60">
        <f>SUM(D1076:D1088)</f>
        <v>177</v>
      </c>
      <c r="E1075" s="59"/>
    </row>
    <row r="1076" spans="1:5" ht="20.149999999999999" customHeight="1">
      <c r="A1076" s="59" t="s">
        <v>40</v>
      </c>
      <c r="B1076" s="62"/>
      <c r="C1076" s="62"/>
      <c r="D1076" s="60">
        <v>129</v>
      </c>
      <c r="E1076" s="59"/>
    </row>
    <row r="1077" spans="1:5" ht="20.149999999999999" customHeight="1">
      <c r="A1077" s="59" t="s">
        <v>41</v>
      </c>
      <c r="B1077" s="62"/>
      <c r="C1077" s="62"/>
      <c r="D1077" s="60">
        <v>12</v>
      </c>
      <c r="E1077" s="59"/>
    </row>
    <row r="1078" spans="1:5" ht="20.149999999999999" customHeight="1">
      <c r="A1078" s="59" t="s">
        <v>42</v>
      </c>
      <c r="B1078" s="62"/>
      <c r="C1078" s="62"/>
      <c r="D1078" s="60">
        <v>0</v>
      </c>
      <c r="E1078" s="59"/>
    </row>
    <row r="1079" spans="1:5" ht="20.149999999999999" customHeight="1">
      <c r="A1079" s="59" t="s">
        <v>857</v>
      </c>
      <c r="B1079" s="62"/>
      <c r="C1079" s="62"/>
      <c r="D1079" s="60">
        <v>0</v>
      </c>
      <c r="E1079" s="59"/>
    </row>
    <row r="1080" spans="1:5" ht="20.149999999999999" customHeight="1">
      <c r="A1080" s="59" t="s">
        <v>858</v>
      </c>
      <c r="B1080" s="62"/>
      <c r="C1080" s="62"/>
      <c r="D1080" s="60">
        <v>0</v>
      </c>
      <c r="E1080" s="59"/>
    </row>
    <row r="1081" spans="1:5" ht="20.149999999999999" customHeight="1">
      <c r="A1081" s="59" t="s">
        <v>859</v>
      </c>
      <c r="B1081" s="62"/>
      <c r="C1081" s="62"/>
      <c r="D1081" s="60">
        <v>0</v>
      </c>
      <c r="E1081" s="59"/>
    </row>
    <row r="1082" spans="1:5" ht="19.5" customHeight="1">
      <c r="A1082" s="59" t="s">
        <v>860</v>
      </c>
      <c r="B1082" s="62"/>
      <c r="C1082" s="62"/>
      <c r="D1082" s="60">
        <v>0</v>
      </c>
      <c r="E1082" s="59"/>
    </row>
    <row r="1083" spans="1:5" ht="20.149999999999999" customHeight="1">
      <c r="A1083" s="59" t="s">
        <v>861</v>
      </c>
      <c r="B1083" s="62"/>
      <c r="C1083" s="62"/>
      <c r="D1083" s="60">
        <v>0</v>
      </c>
      <c r="E1083" s="59"/>
    </row>
    <row r="1084" spans="1:5" ht="20.149999999999999" customHeight="1">
      <c r="A1084" s="59" t="s">
        <v>862</v>
      </c>
      <c r="B1084" s="62"/>
      <c r="C1084" s="62"/>
      <c r="D1084" s="60">
        <v>0</v>
      </c>
      <c r="E1084" s="59"/>
    </row>
    <row r="1085" spans="1:5" ht="20.149999999999999" customHeight="1">
      <c r="A1085" s="59" t="s">
        <v>863</v>
      </c>
      <c r="B1085" s="62"/>
      <c r="C1085" s="62"/>
      <c r="D1085" s="60">
        <v>0</v>
      </c>
      <c r="E1085" s="59"/>
    </row>
    <row r="1086" spans="1:5" ht="20.149999999999999" customHeight="1">
      <c r="A1086" s="59" t="s">
        <v>808</v>
      </c>
      <c r="B1086" s="62"/>
      <c r="C1086" s="62"/>
      <c r="D1086" s="60">
        <v>0</v>
      </c>
      <c r="E1086" s="59"/>
    </row>
    <row r="1087" spans="1:5" ht="20.149999999999999" customHeight="1">
      <c r="A1087" s="59" t="s">
        <v>864</v>
      </c>
      <c r="B1087" s="62"/>
      <c r="C1087" s="62"/>
      <c r="D1087" s="60">
        <v>0</v>
      </c>
      <c r="E1087" s="59"/>
    </row>
    <row r="1088" spans="1:5" ht="20.149999999999999" customHeight="1">
      <c r="A1088" s="59" t="s">
        <v>865</v>
      </c>
      <c r="B1088" s="62"/>
      <c r="C1088" s="62"/>
      <c r="D1088" s="60">
        <v>36</v>
      </c>
      <c r="E1088" s="59"/>
    </row>
    <row r="1089" spans="1:5" ht="20.149999999999999" customHeight="1">
      <c r="A1089" s="59" t="s">
        <v>866</v>
      </c>
      <c r="B1089" s="60">
        <f>SUM(B1090:B1095)</f>
        <v>0</v>
      </c>
      <c r="C1089" s="60">
        <f>SUM(C1090:C1095)</f>
        <v>0</v>
      </c>
      <c r="D1089" s="60">
        <f>SUM(D1090:D1095)</f>
        <v>58</v>
      </c>
      <c r="E1089" s="59"/>
    </row>
    <row r="1090" spans="1:5" ht="20.149999999999999" customHeight="1">
      <c r="A1090" s="59" t="s">
        <v>40</v>
      </c>
      <c r="B1090" s="62"/>
      <c r="C1090" s="62"/>
      <c r="D1090" s="60">
        <v>0</v>
      </c>
      <c r="E1090" s="59"/>
    </row>
    <row r="1091" spans="1:5" ht="20.149999999999999" customHeight="1">
      <c r="A1091" s="59" t="s">
        <v>41</v>
      </c>
      <c r="B1091" s="62"/>
      <c r="C1091" s="62"/>
      <c r="D1091" s="60">
        <v>23</v>
      </c>
      <c r="E1091" s="59"/>
    </row>
    <row r="1092" spans="1:5" ht="20.149999999999999" customHeight="1">
      <c r="A1092" s="59" t="s">
        <v>42</v>
      </c>
      <c r="B1092" s="62"/>
      <c r="C1092" s="62"/>
      <c r="D1092" s="60">
        <v>0</v>
      </c>
      <c r="E1092" s="59"/>
    </row>
    <row r="1093" spans="1:5" ht="20.149999999999999" customHeight="1">
      <c r="A1093" s="59" t="s">
        <v>867</v>
      </c>
      <c r="B1093" s="62"/>
      <c r="C1093" s="62"/>
      <c r="D1093" s="60">
        <v>0</v>
      </c>
      <c r="E1093" s="59"/>
    </row>
    <row r="1094" spans="1:5" ht="20.149999999999999" customHeight="1">
      <c r="A1094" s="59" t="s">
        <v>868</v>
      </c>
      <c r="B1094" s="62"/>
      <c r="C1094" s="62"/>
      <c r="D1094" s="60">
        <v>0</v>
      </c>
      <c r="E1094" s="59"/>
    </row>
    <row r="1095" spans="1:5" ht="20.149999999999999" customHeight="1">
      <c r="A1095" s="59" t="s">
        <v>869</v>
      </c>
      <c r="B1095" s="62"/>
      <c r="C1095" s="62"/>
      <c r="D1095" s="60">
        <v>35</v>
      </c>
      <c r="E1095" s="59"/>
    </row>
    <row r="1096" spans="1:5" ht="20.149999999999999" customHeight="1">
      <c r="A1096" s="59" t="s">
        <v>870</v>
      </c>
      <c r="B1096" s="60">
        <f>SUM(B1097:B1102)</f>
        <v>12339</v>
      </c>
      <c r="C1096" s="60">
        <f>SUM(C1097:C1102)</f>
        <v>26240</v>
      </c>
      <c r="D1096" s="60">
        <f>SUM(D1097:D1102)</f>
        <v>19927</v>
      </c>
      <c r="E1096" s="59"/>
    </row>
    <row r="1097" spans="1:5" ht="20.149999999999999" customHeight="1">
      <c r="A1097" s="59" t="s">
        <v>40</v>
      </c>
      <c r="B1097" s="62">
        <v>1069</v>
      </c>
      <c r="C1097" s="62">
        <v>691</v>
      </c>
      <c r="D1097" s="60">
        <v>194</v>
      </c>
      <c r="E1097" s="59"/>
    </row>
    <row r="1098" spans="1:5" ht="20.149999999999999" customHeight="1">
      <c r="A1098" s="59" t="s">
        <v>41</v>
      </c>
      <c r="B1098" s="62">
        <v>270</v>
      </c>
      <c r="C1098" s="62">
        <v>348</v>
      </c>
      <c r="D1098" s="60">
        <v>0</v>
      </c>
      <c r="E1098" s="59"/>
    </row>
    <row r="1099" spans="1:5" ht="20.149999999999999" customHeight="1">
      <c r="A1099" s="59" t="s">
        <v>42</v>
      </c>
      <c r="B1099" s="62"/>
      <c r="C1099" s="62"/>
      <c r="D1099" s="60">
        <v>0</v>
      </c>
      <c r="E1099" s="59"/>
    </row>
    <row r="1100" spans="1:5" ht="20.149999999999999" customHeight="1">
      <c r="A1100" s="59" t="s">
        <v>871</v>
      </c>
      <c r="B1100" s="62"/>
      <c r="C1100" s="62"/>
      <c r="D1100" s="60">
        <v>0</v>
      </c>
      <c r="E1100" s="59"/>
    </row>
    <row r="1101" spans="1:5" ht="20.149999999999999" customHeight="1">
      <c r="A1101" s="59" t="s">
        <v>872</v>
      </c>
      <c r="B1101" s="62"/>
      <c r="C1101" s="62"/>
      <c r="D1101" s="60">
        <v>0</v>
      </c>
      <c r="E1101" s="59"/>
    </row>
    <row r="1102" spans="1:5" ht="20.149999999999999" customHeight="1">
      <c r="A1102" s="59" t="s">
        <v>873</v>
      </c>
      <c r="B1102" s="62">
        <v>11000</v>
      </c>
      <c r="C1102" s="62">
        <f>19301+5900</f>
        <v>25201</v>
      </c>
      <c r="D1102" s="60">
        <v>19733</v>
      </c>
      <c r="E1102" s="59"/>
    </row>
    <row r="1103" spans="1:5" ht="20.149999999999999" customHeight="1">
      <c r="A1103" s="59" t="s">
        <v>874</v>
      </c>
      <c r="B1103" s="60">
        <f>SUM(B1104:B1108)</f>
        <v>36</v>
      </c>
      <c r="C1103" s="60">
        <f>SUM(C1104:C1108)</f>
        <v>36</v>
      </c>
      <c r="D1103" s="60">
        <f>SUM(D1104:D1108)</f>
        <v>0</v>
      </c>
      <c r="E1103" s="59"/>
    </row>
    <row r="1104" spans="1:5" ht="20.149999999999999" customHeight="1">
      <c r="A1104" s="59" t="s">
        <v>875</v>
      </c>
      <c r="B1104" s="62"/>
      <c r="C1104" s="62"/>
      <c r="D1104" s="60">
        <v>0</v>
      </c>
      <c r="E1104" s="59"/>
    </row>
    <row r="1105" spans="1:5" ht="20.149999999999999" customHeight="1">
      <c r="A1105" s="59" t="s">
        <v>876</v>
      </c>
      <c r="B1105" s="62"/>
      <c r="C1105" s="62"/>
      <c r="D1105" s="60">
        <v>0</v>
      </c>
      <c r="E1105" s="59"/>
    </row>
    <row r="1106" spans="1:5" ht="20.149999999999999" customHeight="1">
      <c r="A1106" s="59" t="s">
        <v>877</v>
      </c>
      <c r="B1106" s="62"/>
      <c r="C1106" s="62"/>
      <c r="D1106" s="60">
        <v>0</v>
      </c>
      <c r="E1106" s="59"/>
    </row>
    <row r="1107" spans="1:5" ht="20.149999999999999" customHeight="1">
      <c r="A1107" s="59" t="s">
        <v>878</v>
      </c>
      <c r="B1107" s="62"/>
      <c r="C1107" s="62"/>
      <c r="D1107" s="60">
        <v>0</v>
      </c>
      <c r="E1107" s="59"/>
    </row>
    <row r="1108" spans="1:5" ht="20.149999999999999" customHeight="1">
      <c r="A1108" s="59" t="s">
        <v>879</v>
      </c>
      <c r="B1108" s="62">
        <v>36</v>
      </c>
      <c r="C1108" s="62">
        <v>36</v>
      </c>
      <c r="D1108" s="60">
        <v>0</v>
      </c>
      <c r="E1108" s="59"/>
    </row>
    <row r="1109" spans="1:5" ht="20.149999999999999" customHeight="1">
      <c r="A1109" s="59" t="s">
        <v>880</v>
      </c>
      <c r="B1109" s="60">
        <f>SUM(B1110,B1120,B1126)</f>
        <v>5731</v>
      </c>
      <c r="C1109" s="60">
        <f>SUM(C1110,C1120,C1126)</f>
        <v>157</v>
      </c>
      <c r="D1109" s="60">
        <f>SUM(D1110,D1120,D1126)</f>
        <v>147</v>
      </c>
      <c r="E1109" s="59"/>
    </row>
    <row r="1110" spans="1:5" ht="20.149999999999999" customHeight="1">
      <c r="A1110" s="59" t="s">
        <v>881</v>
      </c>
      <c r="B1110" s="60">
        <f>SUM(B1111:B1119)</f>
        <v>187</v>
      </c>
      <c r="C1110" s="60">
        <f>SUM(C1111:C1119)</f>
        <v>157</v>
      </c>
      <c r="D1110" s="60">
        <f>SUM(D1111:D1119)</f>
        <v>147</v>
      </c>
      <c r="E1110" s="59"/>
    </row>
    <row r="1111" spans="1:5" ht="20.149999999999999" customHeight="1">
      <c r="A1111" s="59" t="s">
        <v>40</v>
      </c>
      <c r="B1111" s="62">
        <v>187</v>
      </c>
      <c r="C1111" s="62">
        <v>157</v>
      </c>
      <c r="D1111" s="60">
        <v>85</v>
      </c>
      <c r="E1111" s="59"/>
    </row>
    <row r="1112" spans="1:5" ht="20.149999999999999" customHeight="1">
      <c r="A1112" s="59" t="s">
        <v>41</v>
      </c>
      <c r="B1112" s="62"/>
      <c r="C1112" s="62"/>
      <c r="D1112" s="60">
        <v>0</v>
      </c>
      <c r="E1112" s="59"/>
    </row>
    <row r="1113" spans="1:5" ht="20.149999999999999" customHeight="1">
      <c r="A1113" s="59" t="s">
        <v>42</v>
      </c>
      <c r="B1113" s="62"/>
      <c r="C1113" s="62"/>
      <c r="D1113" s="60">
        <v>0</v>
      </c>
      <c r="E1113" s="59"/>
    </row>
    <row r="1114" spans="1:5" ht="20.149999999999999" customHeight="1">
      <c r="A1114" s="59" t="s">
        <v>882</v>
      </c>
      <c r="B1114" s="62"/>
      <c r="C1114" s="62"/>
      <c r="D1114" s="60">
        <v>0</v>
      </c>
      <c r="E1114" s="59"/>
    </row>
    <row r="1115" spans="1:5" ht="20.149999999999999" customHeight="1">
      <c r="A1115" s="59" t="s">
        <v>883</v>
      </c>
      <c r="B1115" s="62"/>
      <c r="C1115" s="62"/>
      <c r="D1115" s="60">
        <v>0</v>
      </c>
      <c r="E1115" s="59"/>
    </row>
    <row r="1116" spans="1:5" ht="20.149999999999999" customHeight="1">
      <c r="A1116" s="59" t="s">
        <v>884</v>
      </c>
      <c r="B1116" s="62"/>
      <c r="C1116" s="62"/>
      <c r="D1116" s="60">
        <v>0</v>
      </c>
      <c r="E1116" s="59"/>
    </row>
    <row r="1117" spans="1:5" ht="20.149999999999999" customHeight="1">
      <c r="A1117" s="59" t="s">
        <v>885</v>
      </c>
      <c r="B1117" s="62"/>
      <c r="C1117" s="62"/>
      <c r="D1117" s="60">
        <v>0</v>
      </c>
      <c r="E1117" s="59"/>
    </row>
    <row r="1118" spans="1:5" ht="20.149999999999999" customHeight="1">
      <c r="A1118" s="59" t="s">
        <v>49</v>
      </c>
      <c r="B1118" s="62"/>
      <c r="C1118" s="62"/>
      <c r="D1118" s="60">
        <v>0</v>
      </c>
      <c r="E1118" s="59"/>
    </row>
    <row r="1119" spans="1:5" ht="20.149999999999999" customHeight="1">
      <c r="A1119" s="59" t="s">
        <v>886</v>
      </c>
      <c r="B1119" s="62"/>
      <c r="C1119" s="62"/>
      <c r="D1119" s="60">
        <v>62</v>
      </c>
      <c r="E1119" s="59"/>
    </row>
    <row r="1120" spans="1:5" ht="20.149999999999999" customHeight="1">
      <c r="A1120" s="59" t="s">
        <v>887</v>
      </c>
      <c r="B1120" s="60">
        <f>SUM(B1121:B1125)</f>
        <v>0</v>
      </c>
      <c r="C1120" s="60">
        <f>SUM(C1121:C1125)</f>
        <v>0</v>
      </c>
      <c r="D1120" s="60">
        <f>SUM(D1121:D1125)</f>
        <v>0</v>
      </c>
      <c r="E1120" s="59"/>
    </row>
    <row r="1121" spans="1:5" ht="20.149999999999999" customHeight="1">
      <c r="A1121" s="59" t="s">
        <v>40</v>
      </c>
      <c r="B1121" s="62"/>
      <c r="C1121" s="62"/>
      <c r="D1121" s="60">
        <v>0</v>
      </c>
      <c r="E1121" s="59"/>
    </row>
    <row r="1122" spans="1:5" ht="20.149999999999999" customHeight="1">
      <c r="A1122" s="59" t="s">
        <v>41</v>
      </c>
      <c r="B1122" s="62"/>
      <c r="C1122" s="62"/>
      <c r="D1122" s="60">
        <v>0</v>
      </c>
      <c r="E1122" s="59"/>
    </row>
    <row r="1123" spans="1:5" ht="20.149999999999999" customHeight="1">
      <c r="A1123" s="59" t="s">
        <v>42</v>
      </c>
      <c r="B1123" s="62"/>
      <c r="C1123" s="62"/>
      <c r="D1123" s="60">
        <v>0</v>
      </c>
      <c r="E1123" s="59"/>
    </row>
    <row r="1124" spans="1:5" ht="20.149999999999999" customHeight="1">
      <c r="A1124" s="59" t="s">
        <v>888</v>
      </c>
      <c r="B1124" s="62"/>
      <c r="C1124" s="62"/>
      <c r="D1124" s="60">
        <v>0</v>
      </c>
      <c r="E1124" s="59"/>
    </row>
    <row r="1125" spans="1:5" ht="20.149999999999999" customHeight="1">
      <c r="A1125" s="59" t="s">
        <v>889</v>
      </c>
      <c r="B1125" s="62"/>
      <c r="C1125" s="62"/>
      <c r="D1125" s="60">
        <v>0</v>
      </c>
      <c r="E1125" s="59"/>
    </row>
    <row r="1126" spans="1:5" ht="20.149999999999999" customHeight="1">
      <c r="A1126" s="59" t="s">
        <v>890</v>
      </c>
      <c r="B1126" s="60">
        <f>SUM(B1127:B1128)</f>
        <v>5544</v>
      </c>
      <c r="C1126" s="60">
        <f>SUM(C1127:C1128)</f>
        <v>0</v>
      </c>
      <c r="D1126" s="60">
        <f>SUM(D1127:D1128)</f>
        <v>0</v>
      </c>
      <c r="E1126" s="59"/>
    </row>
    <row r="1127" spans="1:5" ht="20.149999999999999" customHeight="1">
      <c r="A1127" s="59" t="s">
        <v>891</v>
      </c>
      <c r="B1127" s="62"/>
      <c r="C1127" s="62"/>
      <c r="D1127" s="60">
        <v>0</v>
      </c>
      <c r="E1127" s="59"/>
    </row>
    <row r="1128" spans="1:5" ht="20.149999999999999" customHeight="1">
      <c r="A1128" s="59" t="s">
        <v>892</v>
      </c>
      <c r="B1128" s="62">
        <v>5544</v>
      </c>
      <c r="C1128" s="62"/>
      <c r="D1128" s="60">
        <v>0</v>
      </c>
      <c r="E1128" s="59"/>
    </row>
    <row r="1129" spans="1:5" ht="20.149999999999999" customHeight="1">
      <c r="A1129" s="59" t="s">
        <v>893</v>
      </c>
      <c r="B1129" s="60">
        <f>SUM(B1130,B1137,B1147,B1153,B1156)</f>
        <v>56</v>
      </c>
      <c r="C1129" s="60">
        <f>SUM(C1130,C1137,C1147,C1153,C1156)</f>
        <v>56</v>
      </c>
      <c r="D1129" s="60">
        <f>SUM(D1130,D1137,D1147,D1153,D1156)</f>
        <v>46</v>
      </c>
      <c r="E1129" s="59"/>
    </row>
    <row r="1130" spans="1:5" ht="20.149999999999999" customHeight="1">
      <c r="A1130" s="59" t="s">
        <v>894</v>
      </c>
      <c r="B1130" s="60">
        <f>SUM(B1131:B1136)</f>
        <v>56</v>
      </c>
      <c r="C1130" s="60">
        <f>SUM(C1131:C1136)</f>
        <v>56</v>
      </c>
      <c r="D1130" s="60">
        <f>SUM(D1131:D1136)</f>
        <v>30</v>
      </c>
      <c r="E1130" s="59"/>
    </row>
    <row r="1131" spans="1:5" ht="20.149999999999999" customHeight="1">
      <c r="A1131" s="59" t="s">
        <v>40</v>
      </c>
      <c r="B1131" s="62">
        <v>16</v>
      </c>
      <c r="C1131" s="62">
        <v>16</v>
      </c>
      <c r="D1131" s="60">
        <v>0</v>
      </c>
      <c r="E1131" s="59"/>
    </row>
    <row r="1132" spans="1:5" ht="20.149999999999999" customHeight="1">
      <c r="A1132" s="59" t="s">
        <v>41</v>
      </c>
      <c r="B1132" s="62">
        <v>40</v>
      </c>
      <c r="C1132" s="62">
        <v>40</v>
      </c>
      <c r="D1132" s="60">
        <v>30</v>
      </c>
      <c r="E1132" s="59"/>
    </row>
    <row r="1133" spans="1:5" ht="20.149999999999999" customHeight="1">
      <c r="A1133" s="59" t="s">
        <v>42</v>
      </c>
      <c r="B1133" s="62"/>
      <c r="C1133" s="62"/>
      <c r="D1133" s="60">
        <v>0</v>
      </c>
      <c r="E1133" s="59"/>
    </row>
    <row r="1134" spans="1:5" ht="20.149999999999999" customHeight="1">
      <c r="A1134" s="59" t="s">
        <v>895</v>
      </c>
      <c r="B1134" s="62"/>
      <c r="C1134" s="62"/>
      <c r="D1134" s="60">
        <v>0</v>
      </c>
      <c r="E1134" s="59"/>
    </row>
    <row r="1135" spans="1:5" ht="20.149999999999999" customHeight="1">
      <c r="A1135" s="59" t="s">
        <v>49</v>
      </c>
      <c r="B1135" s="62"/>
      <c r="C1135" s="62"/>
      <c r="D1135" s="60">
        <v>0</v>
      </c>
      <c r="E1135" s="59"/>
    </row>
    <row r="1136" spans="1:5" ht="20.149999999999999" customHeight="1">
      <c r="A1136" s="59" t="s">
        <v>896</v>
      </c>
      <c r="B1136" s="62"/>
      <c r="C1136" s="62"/>
      <c r="D1136" s="60">
        <v>0</v>
      </c>
      <c r="E1136" s="59"/>
    </row>
    <row r="1137" spans="1:5" ht="20.149999999999999" customHeight="1">
      <c r="A1137" s="59" t="s">
        <v>897</v>
      </c>
      <c r="B1137" s="60">
        <f>SUM(B1138:B1146)</f>
        <v>0</v>
      </c>
      <c r="C1137" s="60">
        <f>SUM(C1138:C1146)</f>
        <v>0</v>
      </c>
      <c r="D1137" s="60">
        <f>SUM(D1138:D1146)</f>
        <v>0</v>
      </c>
      <c r="E1137" s="59"/>
    </row>
    <row r="1138" spans="1:5" ht="20.149999999999999" customHeight="1">
      <c r="A1138" s="59" t="s">
        <v>898</v>
      </c>
      <c r="B1138" s="62"/>
      <c r="C1138" s="62"/>
      <c r="D1138" s="60">
        <v>0</v>
      </c>
      <c r="E1138" s="59"/>
    </row>
    <row r="1139" spans="1:5" ht="20.149999999999999" customHeight="1">
      <c r="A1139" s="59" t="s">
        <v>899</v>
      </c>
      <c r="B1139" s="62"/>
      <c r="C1139" s="62"/>
      <c r="D1139" s="60">
        <v>0</v>
      </c>
      <c r="E1139" s="59"/>
    </row>
    <row r="1140" spans="1:5" ht="20.149999999999999" customHeight="1">
      <c r="A1140" s="59" t="s">
        <v>900</v>
      </c>
      <c r="B1140" s="62"/>
      <c r="C1140" s="62"/>
      <c r="D1140" s="60">
        <v>0</v>
      </c>
      <c r="E1140" s="59"/>
    </row>
    <row r="1141" spans="1:5" ht="20.149999999999999" customHeight="1">
      <c r="A1141" s="59" t="s">
        <v>901</v>
      </c>
      <c r="B1141" s="62"/>
      <c r="C1141" s="62"/>
      <c r="D1141" s="60">
        <v>0</v>
      </c>
      <c r="E1141" s="59"/>
    </row>
    <row r="1142" spans="1:5" ht="20.149999999999999" customHeight="1">
      <c r="A1142" s="59" t="s">
        <v>902</v>
      </c>
      <c r="B1142" s="62"/>
      <c r="C1142" s="62"/>
      <c r="D1142" s="60">
        <v>0</v>
      </c>
      <c r="E1142" s="59"/>
    </row>
    <row r="1143" spans="1:5" ht="20.149999999999999" customHeight="1">
      <c r="A1143" s="59" t="s">
        <v>903</v>
      </c>
      <c r="B1143" s="62"/>
      <c r="C1143" s="62"/>
      <c r="D1143" s="60">
        <v>0</v>
      </c>
      <c r="E1143" s="59"/>
    </row>
    <row r="1144" spans="1:5" ht="20.149999999999999" customHeight="1">
      <c r="A1144" s="59" t="s">
        <v>904</v>
      </c>
      <c r="B1144" s="62"/>
      <c r="C1144" s="62"/>
      <c r="D1144" s="60">
        <v>0</v>
      </c>
      <c r="E1144" s="59"/>
    </row>
    <row r="1145" spans="1:5" ht="20.149999999999999" customHeight="1">
      <c r="A1145" s="59" t="s">
        <v>905</v>
      </c>
      <c r="B1145" s="62"/>
      <c r="C1145" s="62"/>
      <c r="D1145" s="60">
        <v>0</v>
      </c>
      <c r="E1145" s="59"/>
    </row>
    <row r="1146" spans="1:5" ht="20.149999999999999" customHeight="1">
      <c r="A1146" s="59" t="s">
        <v>906</v>
      </c>
      <c r="B1146" s="62"/>
      <c r="C1146" s="62"/>
      <c r="D1146" s="60">
        <v>0</v>
      </c>
      <c r="E1146" s="59"/>
    </row>
    <row r="1147" spans="1:5" ht="20.149999999999999" customHeight="1">
      <c r="A1147" s="59" t="s">
        <v>907</v>
      </c>
      <c r="B1147" s="60">
        <f>SUM(B1148:B1152)</f>
        <v>0</v>
      </c>
      <c r="C1147" s="60">
        <f>SUM(C1148:C1152)</f>
        <v>0</v>
      </c>
      <c r="D1147" s="60">
        <f>SUM(D1148:D1152)</f>
        <v>0</v>
      </c>
      <c r="E1147" s="59"/>
    </row>
    <row r="1148" spans="1:5" ht="20.149999999999999" customHeight="1">
      <c r="A1148" s="59" t="s">
        <v>908</v>
      </c>
      <c r="B1148" s="62"/>
      <c r="C1148" s="62"/>
      <c r="D1148" s="60">
        <v>0</v>
      </c>
      <c r="E1148" s="59"/>
    </row>
    <row r="1149" spans="1:5" ht="20.149999999999999" customHeight="1">
      <c r="A1149" s="59" t="s">
        <v>909</v>
      </c>
      <c r="B1149" s="62"/>
      <c r="C1149" s="62"/>
      <c r="D1149" s="60">
        <v>0</v>
      </c>
      <c r="E1149" s="59"/>
    </row>
    <row r="1150" spans="1:5" ht="20.149999999999999" customHeight="1">
      <c r="A1150" s="59" t="s">
        <v>910</v>
      </c>
      <c r="B1150" s="62"/>
      <c r="C1150" s="62"/>
      <c r="D1150" s="60">
        <v>0</v>
      </c>
      <c r="E1150" s="59"/>
    </row>
    <row r="1151" spans="1:5" ht="20.149999999999999" customHeight="1">
      <c r="A1151" s="59" t="s">
        <v>911</v>
      </c>
      <c r="B1151" s="62"/>
      <c r="C1151" s="62"/>
      <c r="D1151" s="60">
        <v>0</v>
      </c>
      <c r="E1151" s="59"/>
    </row>
    <row r="1152" spans="1:5" ht="20.149999999999999" customHeight="1">
      <c r="A1152" s="59" t="s">
        <v>912</v>
      </c>
      <c r="B1152" s="62"/>
      <c r="C1152" s="62"/>
      <c r="D1152" s="60">
        <v>0</v>
      </c>
      <c r="E1152" s="59"/>
    </row>
    <row r="1153" spans="1:5" ht="20.149999999999999" customHeight="1">
      <c r="A1153" s="59" t="s">
        <v>913</v>
      </c>
      <c r="B1153" s="60">
        <f>SUM(B1154:B1155)</f>
        <v>0</v>
      </c>
      <c r="C1153" s="60">
        <f>SUM(C1154:C1155)</f>
        <v>0</v>
      </c>
      <c r="D1153" s="60">
        <f>SUM(D1154:D1155)</f>
        <v>0</v>
      </c>
      <c r="E1153" s="59"/>
    </row>
    <row r="1154" spans="1:5" ht="20.149999999999999" customHeight="1">
      <c r="A1154" s="59" t="s">
        <v>914</v>
      </c>
      <c r="B1154" s="62"/>
      <c r="C1154" s="62"/>
      <c r="D1154" s="60">
        <v>0</v>
      </c>
      <c r="E1154" s="59"/>
    </row>
    <row r="1155" spans="1:5" ht="20.149999999999999" customHeight="1">
      <c r="A1155" s="59" t="s">
        <v>915</v>
      </c>
      <c r="B1155" s="62"/>
      <c r="C1155" s="62"/>
      <c r="D1155" s="60">
        <v>0</v>
      </c>
      <c r="E1155" s="59"/>
    </row>
    <row r="1156" spans="1:5" ht="20.149999999999999" customHeight="1">
      <c r="A1156" s="59" t="s">
        <v>916</v>
      </c>
      <c r="B1156" s="60">
        <f>B1157</f>
        <v>0</v>
      </c>
      <c r="C1156" s="60">
        <f>C1157</f>
        <v>0</v>
      </c>
      <c r="D1156" s="60">
        <f>D1157</f>
        <v>16</v>
      </c>
      <c r="E1156" s="59"/>
    </row>
    <row r="1157" spans="1:5" ht="20.149999999999999" customHeight="1">
      <c r="A1157" s="59" t="s">
        <v>917</v>
      </c>
      <c r="B1157" s="62"/>
      <c r="C1157" s="62"/>
      <c r="D1157" s="60">
        <v>16</v>
      </c>
      <c r="E1157" s="59"/>
    </row>
    <row r="1158" spans="1:5" ht="20.149999999999999" customHeight="1">
      <c r="A1158" s="59" t="s">
        <v>918</v>
      </c>
      <c r="B1158" s="60">
        <f>SUM(B1159:B1167)</f>
        <v>0</v>
      </c>
      <c r="C1158" s="60">
        <f>SUM(C1159:C1167)</f>
        <v>0</v>
      </c>
      <c r="D1158" s="60">
        <f>SUM(D1159:D1167)</f>
        <v>0</v>
      </c>
      <c r="E1158" s="59"/>
    </row>
    <row r="1159" spans="1:5" ht="20.149999999999999" customHeight="1">
      <c r="A1159" s="59" t="s">
        <v>919</v>
      </c>
      <c r="B1159" s="60">
        <v>0</v>
      </c>
      <c r="C1159" s="60">
        <v>0</v>
      </c>
      <c r="D1159" s="60">
        <v>0</v>
      </c>
      <c r="E1159" s="59"/>
    </row>
    <row r="1160" spans="1:5" ht="20.149999999999999" customHeight="1">
      <c r="A1160" s="59" t="s">
        <v>920</v>
      </c>
      <c r="B1160" s="60">
        <v>0</v>
      </c>
      <c r="C1160" s="60">
        <v>0</v>
      </c>
      <c r="D1160" s="60">
        <v>0</v>
      </c>
      <c r="E1160" s="59"/>
    </row>
    <row r="1161" spans="1:5" ht="20.149999999999999" customHeight="1">
      <c r="A1161" s="59" t="s">
        <v>921</v>
      </c>
      <c r="B1161" s="60">
        <v>0</v>
      </c>
      <c r="C1161" s="60">
        <v>0</v>
      </c>
      <c r="D1161" s="60">
        <v>0</v>
      </c>
      <c r="E1161" s="59"/>
    </row>
    <row r="1162" spans="1:5" ht="20.149999999999999" customHeight="1">
      <c r="A1162" s="59" t="s">
        <v>922</v>
      </c>
      <c r="B1162" s="60">
        <v>0</v>
      </c>
      <c r="C1162" s="60">
        <v>0</v>
      </c>
      <c r="D1162" s="60">
        <v>0</v>
      </c>
      <c r="E1162" s="59"/>
    </row>
    <row r="1163" spans="1:5" ht="20.149999999999999" customHeight="1">
      <c r="A1163" s="59" t="s">
        <v>923</v>
      </c>
      <c r="B1163" s="60">
        <v>0</v>
      </c>
      <c r="C1163" s="60">
        <v>0</v>
      </c>
      <c r="D1163" s="60">
        <v>0</v>
      </c>
      <c r="E1163" s="59"/>
    </row>
    <row r="1164" spans="1:5" ht="20.149999999999999" customHeight="1">
      <c r="A1164" s="59" t="s">
        <v>676</v>
      </c>
      <c r="B1164" s="60">
        <v>0</v>
      </c>
      <c r="C1164" s="60">
        <v>0</v>
      </c>
      <c r="D1164" s="60">
        <v>0</v>
      </c>
      <c r="E1164" s="59"/>
    </row>
    <row r="1165" spans="1:5" ht="20.149999999999999" customHeight="1">
      <c r="A1165" s="59" t="s">
        <v>924</v>
      </c>
      <c r="B1165" s="60">
        <v>0</v>
      </c>
      <c r="C1165" s="60">
        <v>0</v>
      </c>
      <c r="D1165" s="60">
        <v>0</v>
      </c>
      <c r="E1165" s="59"/>
    </row>
    <row r="1166" spans="1:5" ht="20.149999999999999" customHeight="1">
      <c r="A1166" s="59" t="s">
        <v>925</v>
      </c>
      <c r="B1166" s="60">
        <v>0</v>
      </c>
      <c r="C1166" s="60">
        <v>0</v>
      </c>
      <c r="D1166" s="60">
        <v>0</v>
      </c>
      <c r="E1166" s="59"/>
    </row>
    <row r="1167" spans="1:5" ht="20.149999999999999" customHeight="1">
      <c r="A1167" s="59" t="s">
        <v>926</v>
      </c>
      <c r="B1167" s="60">
        <v>0</v>
      </c>
      <c r="C1167" s="60">
        <v>0</v>
      </c>
      <c r="D1167" s="60">
        <v>0</v>
      </c>
      <c r="E1167" s="59"/>
    </row>
    <row r="1168" spans="1:5" ht="20.149999999999999" customHeight="1">
      <c r="A1168" s="59" t="s">
        <v>927</v>
      </c>
      <c r="B1168" s="60">
        <f>SUM(B1169,B1188,B1207,B1216,B1231)</f>
        <v>9096</v>
      </c>
      <c r="C1168" s="60">
        <f>SUM(C1169,C1188,C1207,C1216,C1231)</f>
        <v>12764</v>
      </c>
      <c r="D1168" s="60">
        <f>SUM(D1169,D1188,D1207,D1216,D1231)</f>
        <v>9474</v>
      </c>
      <c r="E1168" s="59"/>
    </row>
    <row r="1169" spans="1:5" ht="20.149999999999999" customHeight="1">
      <c r="A1169" s="59" t="s">
        <v>928</v>
      </c>
      <c r="B1169" s="60">
        <f>SUM(B1170:B1187)</f>
        <v>9088</v>
      </c>
      <c r="C1169" s="60">
        <f>SUM(C1170:C1187)</f>
        <v>12711</v>
      </c>
      <c r="D1169" s="60">
        <f>SUM(D1170:D1187)</f>
        <v>9422</v>
      </c>
      <c r="E1169" s="59"/>
    </row>
    <row r="1170" spans="1:5" ht="20.149999999999999" customHeight="1">
      <c r="A1170" s="59" t="s">
        <v>40</v>
      </c>
      <c r="B1170" s="62">
        <v>947</v>
      </c>
      <c r="C1170" s="62">
        <v>947</v>
      </c>
      <c r="D1170" s="60">
        <v>1035</v>
      </c>
      <c r="E1170" s="59"/>
    </row>
    <row r="1171" spans="1:5" ht="20.149999999999999" customHeight="1">
      <c r="A1171" s="59" t="s">
        <v>41</v>
      </c>
      <c r="B1171" s="62"/>
      <c r="C1171" s="62"/>
      <c r="D1171" s="60">
        <v>0</v>
      </c>
      <c r="E1171" s="59"/>
    </row>
    <row r="1172" spans="1:5" ht="20.149999999999999" customHeight="1">
      <c r="A1172" s="59" t="s">
        <v>42</v>
      </c>
      <c r="B1172" s="62"/>
      <c r="C1172" s="62"/>
      <c r="D1172" s="60">
        <v>0</v>
      </c>
      <c r="E1172" s="59"/>
    </row>
    <row r="1173" spans="1:5" ht="20.149999999999999" customHeight="1">
      <c r="A1173" s="59" t="s">
        <v>929</v>
      </c>
      <c r="B1173" s="62">
        <v>5432</v>
      </c>
      <c r="C1173" s="62">
        <v>7254</v>
      </c>
      <c r="D1173" s="60">
        <v>0</v>
      </c>
      <c r="E1173" s="59"/>
    </row>
    <row r="1174" spans="1:5" ht="20.149999999999999" customHeight="1">
      <c r="A1174" s="59" t="s">
        <v>930</v>
      </c>
      <c r="B1174" s="62"/>
      <c r="C1174" s="62"/>
      <c r="D1174" s="60">
        <v>0</v>
      </c>
      <c r="E1174" s="59"/>
    </row>
    <row r="1175" spans="1:5" ht="20.149999999999999" customHeight="1">
      <c r="A1175" s="59" t="s">
        <v>931</v>
      </c>
      <c r="B1175" s="62"/>
      <c r="C1175" s="62"/>
      <c r="D1175" s="60">
        <v>0</v>
      </c>
      <c r="E1175" s="59"/>
    </row>
    <row r="1176" spans="1:5" ht="20.149999999999999" customHeight="1">
      <c r="A1176" s="59" t="s">
        <v>932</v>
      </c>
      <c r="B1176" s="62"/>
      <c r="C1176" s="62"/>
      <c r="D1176" s="60">
        <v>0</v>
      </c>
      <c r="E1176" s="59"/>
    </row>
    <row r="1177" spans="1:5" ht="20.149999999999999" customHeight="1">
      <c r="A1177" s="59" t="s">
        <v>933</v>
      </c>
      <c r="B1177" s="62"/>
      <c r="C1177" s="62"/>
      <c r="D1177" s="60">
        <v>0</v>
      </c>
      <c r="E1177" s="59"/>
    </row>
    <row r="1178" spans="1:5" ht="20.149999999999999" customHeight="1">
      <c r="A1178" s="59" t="s">
        <v>934</v>
      </c>
      <c r="B1178" s="62"/>
      <c r="C1178" s="62"/>
      <c r="D1178" s="60">
        <v>0</v>
      </c>
      <c r="E1178" s="59"/>
    </row>
    <row r="1179" spans="1:5" ht="20.149999999999999" customHeight="1">
      <c r="A1179" s="59" t="s">
        <v>935</v>
      </c>
      <c r="B1179" s="62">
        <v>1918</v>
      </c>
      <c r="C1179" s="62">
        <v>1918</v>
      </c>
      <c r="D1179" s="60">
        <v>5337</v>
      </c>
      <c r="E1179" s="59"/>
    </row>
    <row r="1180" spans="1:5" ht="20.149999999999999" customHeight="1">
      <c r="A1180" s="59" t="s">
        <v>936</v>
      </c>
      <c r="B1180" s="62"/>
      <c r="C1180" s="62"/>
      <c r="D1180" s="60">
        <v>3</v>
      </c>
      <c r="E1180" s="59"/>
    </row>
    <row r="1181" spans="1:5" ht="20.149999999999999" customHeight="1">
      <c r="A1181" s="59" t="s">
        <v>937</v>
      </c>
      <c r="B1181" s="62"/>
      <c r="C1181" s="62"/>
      <c r="D1181" s="60">
        <v>0</v>
      </c>
      <c r="E1181" s="59"/>
    </row>
    <row r="1182" spans="1:5" ht="20.149999999999999" customHeight="1">
      <c r="A1182" s="59" t="s">
        <v>938</v>
      </c>
      <c r="B1182" s="62"/>
      <c r="C1182" s="62"/>
      <c r="D1182" s="60">
        <v>0</v>
      </c>
      <c r="E1182" s="59"/>
    </row>
    <row r="1183" spans="1:5" ht="20.149999999999999" customHeight="1">
      <c r="A1183" s="59" t="s">
        <v>939</v>
      </c>
      <c r="B1183" s="62"/>
      <c r="C1183" s="62"/>
      <c r="D1183" s="60">
        <v>0</v>
      </c>
      <c r="E1183" s="59"/>
    </row>
    <row r="1184" spans="1:5" ht="20.149999999999999" customHeight="1">
      <c r="A1184" s="59" t="s">
        <v>940</v>
      </c>
      <c r="B1184" s="62"/>
      <c r="C1184" s="62"/>
      <c r="D1184" s="60">
        <v>0</v>
      </c>
      <c r="E1184" s="59"/>
    </row>
    <row r="1185" spans="1:5" ht="20.149999999999999" customHeight="1">
      <c r="A1185" s="59" t="s">
        <v>941</v>
      </c>
      <c r="B1185" s="62"/>
      <c r="C1185" s="62"/>
      <c r="D1185" s="60">
        <v>0</v>
      </c>
      <c r="E1185" s="59"/>
    </row>
    <row r="1186" spans="1:5" ht="20.149999999999999" customHeight="1">
      <c r="A1186" s="59" t="s">
        <v>49</v>
      </c>
      <c r="B1186" s="62">
        <v>791</v>
      </c>
      <c r="C1186" s="62">
        <v>852</v>
      </c>
      <c r="D1186" s="60">
        <v>913</v>
      </c>
      <c r="E1186" s="59"/>
    </row>
    <row r="1187" spans="1:5" ht="20.149999999999999" customHeight="1">
      <c r="A1187" s="59" t="s">
        <v>942</v>
      </c>
      <c r="B1187" s="62"/>
      <c r="C1187" s="62">
        <v>1740</v>
      </c>
      <c r="D1187" s="60">
        <v>2134</v>
      </c>
      <c r="E1187" s="59"/>
    </row>
    <row r="1188" spans="1:5" ht="20.149999999999999" customHeight="1">
      <c r="A1188" s="59" t="s">
        <v>943</v>
      </c>
      <c r="B1188" s="60">
        <f>SUM(B1189:B1206)</f>
        <v>0</v>
      </c>
      <c r="C1188" s="60">
        <f>SUM(C1189:C1206)</f>
        <v>0</v>
      </c>
      <c r="D1188" s="60">
        <f>SUM(D1189:D1206)</f>
        <v>0</v>
      </c>
      <c r="E1188" s="59"/>
    </row>
    <row r="1189" spans="1:5" ht="20.149999999999999" customHeight="1">
      <c r="A1189" s="59" t="s">
        <v>40</v>
      </c>
      <c r="B1189" s="62"/>
      <c r="C1189" s="62"/>
      <c r="D1189" s="60">
        <v>0</v>
      </c>
      <c r="E1189" s="59"/>
    </row>
    <row r="1190" spans="1:5" ht="20.149999999999999" customHeight="1">
      <c r="A1190" s="59" t="s">
        <v>41</v>
      </c>
      <c r="B1190" s="62"/>
      <c r="C1190" s="62"/>
      <c r="D1190" s="60">
        <v>0</v>
      </c>
      <c r="E1190" s="59"/>
    </row>
    <row r="1191" spans="1:5" ht="20.149999999999999" customHeight="1">
      <c r="A1191" s="59" t="s">
        <v>42</v>
      </c>
      <c r="B1191" s="62"/>
      <c r="C1191" s="62"/>
      <c r="D1191" s="60">
        <v>0</v>
      </c>
      <c r="E1191" s="59"/>
    </row>
    <row r="1192" spans="1:5" ht="20.149999999999999" customHeight="1">
      <c r="A1192" s="59" t="s">
        <v>944</v>
      </c>
      <c r="B1192" s="62"/>
      <c r="C1192" s="62"/>
      <c r="D1192" s="60">
        <v>0</v>
      </c>
      <c r="E1192" s="59"/>
    </row>
    <row r="1193" spans="1:5" ht="20.149999999999999" customHeight="1">
      <c r="A1193" s="59" t="s">
        <v>945</v>
      </c>
      <c r="B1193" s="62"/>
      <c r="C1193" s="62"/>
      <c r="D1193" s="60">
        <v>0</v>
      </c>
      <c r="E1193" s="59"/>
    </row>
    <row r="1194" spans="1:5" ht="20.149999999999999" customHeight="1">
      <c r="A1194" s="59" t="s">
        <v>946</v>
      </c>
      <c r="B1194" s="62"/>
      <c r="C1194" s="62"/>
      <c r="D1194" s="60">
        <v>0</v>
      </c>
      <c r="E1194" s="59"/>
    </row>
    <row r="1195" spans="1:5" ht="20.149999999999999" customHeight="1">
      <c r="A1195" s="59" t="s">
        <v>947</v>
      </c>
      <c r="B1195" s="62"/>
      <c r="C1195" s="62"/>
      <c r="D1195" s="60">
        <v>0</v>
      </c>
      <c r="E1195" s="59"/>
    </row>
    <row r="1196" spans="1:5" ht="20.149999999999999" customHeight="1">
      <c r="A1196" s="59" t="s">
        <v>948</v>
      </c>
      <c r="B1196" s="62"/>
      <c r="C1196" s="62"/>
      <c r="D1196" s="60">
        <v>0</v>
      </c>
      <c r="E1196" s="59"/>
    </row>
    <row r="1197" spans="1:5" ht="20.149999999999999" customHeight="1">
      <c r="A1197" s="59" t="s">
        <v>949</v>
      </c>
      <c r="B1197" s="62"/>
      <c r="C1197" s="62"/>
      <c r="D1197" s="60">
        <v>0</v>
      </c>
      <c r="E1197" s="59"/>
    </row>
    <row r="1198" spans="1:5" ht="20.149999999999999" customHeight="1">
      <c r="A1198" s="59" t="s">
        <v>950</v>
      </c>
      <c r="B1198" s="62"/>
      <c r="C1198" s="62"/>
      <c r="D1198" s="60">
        <v>0</v>
      </c>
      <c r="E1198" s="59"/>
    </row>
    <row r="1199" spans="1:5" ht="20.149999999999999" customHeight="1">
      <c r="A1199" s="59" t="s">
        <v>951</v>
      </c>
      <c r="B1199" s="62"/>
      <c r="C1199" s="62"/>
      <c r="D1199" s="60">
        <v>0</v>
      </c>
      <c r="E1199" s="59"/>
    </row>
    <row r="1200" spans="1:5" ht="20.149999999999999" customHeight="1">
      <c r="A1200" s="59" t="s">
        <v>952</v>
      </c>
      <c r="B1200" s="62"/>
      <c r="C1200" s="62"/>
      <c r="D1200" s="60">
        <v>0</v>
      </c>
      <c r="E1200" s="59"/>
    </row>
    <row r="1201" spans="1:5" ht="20.149999999999999" customHeight="1">
      <c r="A1201" s="59" t="s">
        <v>953</v>
      </c>
      <c r="B1201" s="62"/>
      <c r="C1201" s="62"/>
      <c r="D1201" s="60">
        <v>0</v>
      </c>
      <c r="E1201" s="59"/>
    </row>
    <row r="1202" spans="1:5" ht="20.149999999999999" customHeight="1">
      <c r="A1202" s="59" t="s">
        <v>954</v>
      </c>
      <c r="B1202" s="62"/>
      <c r="C1202" s="62"/>
      <c r="D1202" s="60">
        <v>0</v>
      </c>
      <c r="E1202" s="59"/>
    </row>
    <row r="1203" spans="1:5" ht="20.149999999999999" customHeight="1">
      <c r="A1203" s="59" t="s">
        <v>955</v>
      </c>
      <c r="B1203" s="62"/>
      <c r="C1203" s="62"/>
      <c r="D1203" s="60">
        <v>0</v>
      </c>
      <c r="E1203" s="59"/>
    </row>
    <row r="1204" spans="1:5" ht="20.149999999999999" customHeight="1">
      <c r="A1204" s="59" t="s">
        <v>956</v>
      </c>
      <c r="B1204" s="62"/>
      <c r="C1204" s="62"/>
      <c r="D1204" s="60">
        <v>0</v>
      </c>
      <c r="E1204" s="59"/>
    </row>
    <row r="1205" spans="1:5" ht="20.149999999999999" customHeight="1">
      <c r="A1205" s="59" t="s">
        <v>49</v>
      </c>
      <c r="B1205" s="62"/>
      <c r="C1205" s="62"/>
      <c r="D1205" s="60">
        <v>0</v>
      </c>
      <c r="E1205" s="59"/>
    </row>
    <row r="1206" spans="1:5" ht="20.149999999999999" customHeight="1">
      <c r="A1206" s="59" t="s">
        <v>957</v>
      </c>
      <c r="B1206" s="62"/>
      <c r="C1206" s="62"/>
      <c r="D1206" s="60">
        <v>0</v>
      </c>
      <c r="E1206" s="59"/>
    </row>
    <row r="1207" spans="1:5" ht="20.149999999999999" customHeight="1">
      <c r="A1207" s="59" t="s">
        <v>958</v>
      </c>
      <c r="B1207" s="60">
        <f>SUM(B1208:B1215)</f>
        <v>0</v>
      </c>
      <c r="C1207" s="60">
        <f>SUM(C1208:C1215)</f>
        <v>0</v>
      </c>
      <c r="D1207" s="60">
        <f>SUM(D1208:D1215)</f>
        <v>0</v>
      </c>
      <c r="E1207" s="59"/>
    </row>
    <row r="1208" spans="1:5" ht="20.149999999999999" customHeight="1">
      <c r="A1208" s="59" t="s">
        <v>40</v>
      </c>
      <c r="B1208" s="62"/>
      <c r="C1208" s="62"/>
      <c r="D1208" s="60">
        <v>0</v>
      </c>
      <c r="E1208" s="59"/>
    </row>
    <row r="1209" spans="1:5" ht="20.149999999999999" customHeight="1">
      <c r="A1209" s="59" t="s">
        <v>41</v>
      </c>
      <c r="B1209" s="62"/>
      <c r="C1209" s="62"/>
      <c r="D1209" s="60">
        <v>0</v>
      </c>
      <c r="E1209" s="59"/>
    </row>
    <row r="1210" spans="1:5" ht="20.149999999999999" customHeight="1">
      <c r="A1210" s="59" t="s">
        <v>42</v>
      </c>
      <c r="B1210" s="62"/>
      <c r="C1210" s="62"/>
      <c r="D1210" s="60">
        <v>0</v>
      </c>
      <c r="E1210" s="59"/>
    </row>
    <row r="1211" spans="1:5" ht="20.149999999999999" customHeight="1">
      <c r="A1211" s="59" t="s">
        <v>959</v>
      </c>
      <c r="B1211" s="62"/>
      <c r="C1211" s="62"/>
      <c r="D1211" s="60">
        <v>0</v>
      </c>
      <c r="E1211" s="59"/>
    </row>
    <row r="1212" spans="1:5" ht="20.149999999999999" customHeight="1">
      <c r="A1212" s="59" t="s">
        <v>960</v>
      </c>
      <c r="B1212" s="62"/>
      <c r="C1212" s="62"/>
      <c r="D1212" s="60">
        <v>0</v>
      </c>
      <c r="E1212" s="59"/>
    </row>
    <row r="1213" spans="1:5" ht="20.149999999999999" customHeight="1">
      <c r="A1213" s="59" t="s">
        <v>961</v>
      </c>
      <c r="B1213" s="62"/>
      <c r="C1213" s="62"/>
      <c r="D1213" s="60">
        <v>0</v>
      </c>
      <c r="E1213" s="59"/>
    </row>
    <row r="1214" spans="1:5" ht="20.149999999999999" customHeight="1">
      <c r="A1214" s="59" t="s">
        <v>49</v>
      </c>
      <c r="B1214" s="62"/>
      <c r="C1214" s="62"/>
      <c r="D1214" s="60">
        <v>0</v>
      </c>
      <c r="E1214" s="59"/>
    </row>
    <row r="1215" spans="1:5" ht="20.149999999999999" customHeight="1">
      <c r="A1215" s="59" t="s">
        <v>962</v>
      </c>
      <c r="B1215" s="62"/>
      <c r="C1215" s="62"/>
      <c r="D1215" s="60">
        <v>0</v>
      </c>
      <c r="E1215" s="59"/>
    </row>
    <row r="1216" spans="1:5" ht="20.149999999999999" customHeight="1">
      <c r="A1216" s="59" t="s">
        <v>963</v>
      </c>
      <c r="B1216" s="60">
        <f>SUM(B1217:B1230)</f>
        <v>8</v>
      </c>
      <c r="C1216" s="60">
        <f>SUM(C1217:C1230)</f>
        <v>53</v>
      </c>
      <c r="D1216" s="60">
        <f>SUM(D1217:D1230)</f>
        <v>52</v>
      </c>
      <c r="E1216" s="59"/>
    </row>
    <row r="1217" spans="1:5" ht="20.149999999999999" customHeight="1">
      <c r="A1217" s="59" t="s">
        <v>40</v>
      </c>
      <c r="B1217" s="62">
        <v>8</v>
      </c>
      <c r="C1217" s="62">
        <v>53</v>
      </c>
      <c r="D1217" s="60">
        <v>0</v>
      </c>
      <c r="E1217" s="59"/>
    </row>
    <row r="1218" spans="1:5" ht="20.149999999999999" customHeight="1">
      <c r="A1218" s="59" t="s">
        <v>41</v>
      </c>
      <c r="B1218" s="62"/>
      <c r="C1218" s="62"/>
      <c r="D1218" s="60">
        <v>0</v>
      </c>
      <c r="E1218" s="59"/>
    </row>
    <row r="1219" spans="1:5" ht="20.149999999999999" customHeight="1">
      <c r="A1219" s="59" t="s">
        <v>42</v>
      </c>
      <c r="B1219" s="62"/>
      <c r="C1219" s="62"/>
      <c r="D1219" s="60">
        <v>0</v>
      </c>
      <c r="E1219" s="59"/>
    </row>
    <row r="1220" spans="1:5" ht="20.149999999999999" customHeight="1">
      <c r="A1220" s="59" t="s">
        <v>964</v>
      </c>
      <c r="B1220" s="62"/>
      <c r="C1220" s="62"/>
      <c r="D1220" s="60">
        <v>0</v>
      </c>
      <c r="E1220" s="59"/>
    </row>
    <row r="1221" spans="1:5" ht="20.149999999999999" customHeight="1">
      <c r="A1221" s="59" t="s">
        <v>965</v>
      </c>
      <c r="B1221" s="62"/>
      <c r="C1221" s="62"/>
      <c r="D1221" s="60">
        <v>0</v>
      </c>
      <c r="E1221" s="59"/>
    </row>
    <row r="1222" spans="1:5" ht="20.149999999999999" customHeight="1">
      <c r="A1222" s="59" t="s">
        <v>966</v>
      </c>
      <c r="B1222" s="62"/>
      <c r="C1222" s="62"/>
      <c r="D1222" s="60">
        <v>0</v>
      </c>
      <c r="E1222" s="59"/>
    </row>
    <row r="1223" spans="1:5" ht="20.149999999999999" customHeight="1">
      <c r="A1223" s="59" t="s">
        <v>967</v>
      </c>
      <c r="B1223" s="62"/>
      <c r="C1223" s="62"/>
      <c r="D1223" s="60">
        <v>0</v>
      </c>
      <c r="E1223" s="59"/>
    </row>
    <row r="1224" spans="1:5" ht="20.149999999999999" customHeight="1">
      <c r="A1224" s="59" t="s">
        <v>968</v>
      </c>
      <c r="B1224" s="62"/>
      <c r="C1224" s="62"/>
      <c r="D1224" s="60">
        <v>45</v>
      </c>
      <c r="E1224" s="59"/>
    </row>
    <row r="1225" spans="1:5" ht="20.149999999999999" customHeight="1">
      <c r="A1225" s="59" t="s">
        <v>969</v>
      </c>
      <c r="B1225" s="62"/>
      <c r="C1225" s="62"/>
      <c r="D1225" s="60">
        <v>0</v>
      </c>
      <c r="E1225" s="59"/>
    </row>
    <row r="1226" spans="1:5" ht="20.149999999999999" customHeight="1">
      <c r="A1226" s="59" t="s">
        <v>970</v>
      </c>
      <c r="B1226" s="62"/>
      <c r="C1226" s="62"/>
      <c r="D1226" s="60">
        <v>0</v>
      </c>
      <c r="E1226" s="59"/>
    </row>
    <row r="1227" spans="1:5" ht="20.149999999999999" customHeight="1">
      <c r="A1227" s="59" t="s">
        <v>971</v>
      </c>
      <c r="B1227" s="62"/>
      <c r="C1227" s="62"/>
      <c r="D1227" s="60">
        <v>0</v>
      </c>
      <c r="E1227" s="59"/>
    </row>
    <row r="1228" spans="1:5" ht="20.149999999999999" customHeight="1">
      <c r="A1228" s="59" t="s">
        <v>972</v>
      </c>
      <c r="B1228" s="62"/>
      <c r="C1228" s="62"/>
      <c r="D1228" s="60">
        <v>0</v>
      </c>
      <c r="E1228" s="59"/>
    </row>
    <row r="1229" spans="1:5" ht="20.149999999999999" customHeight="1">
      <c r="A1229" s="59" t="s">
        <v>973</v>
      </c>
      <c r="B1229" s="62"/>
      <c r="C1229" s="62"/>
      <c r="D1229" s="60">
        <v>0</v>
      </c>
      <c r="E1229" s="59"/>
    </row>
    <row r="1230" spans="1:5" ht="20.149999999999999" customHeight="1">
      <c r="A1230" s="59" t="s">
        <v>974</v>
      </c>
      <c r="B1230" s="62"/>
      <c r="C1230" s="62"/>
      <c r="D1230" s="60">
        <v>7</v>
      </c>
      <c r="E1230" s="59"/>
    </row>
    <row r="1231" spans="1:5" ht="20.149999999999999" customHeight="1">
      <c r="A1231" s="59" t="s">
        <v>975</v>
      </c>
      <c r="B1231" s="60">
        <f>B1232</f>
        <v>0</v>
      </c>
      <c r="C1231" s="60">
        <f>C1232</f>
        <v>0</v>
      </c>
      <c r="D1231" s="60">
        <f>D1232</f>
        <v>0</v>
      </c>
      <c r="E1231" s="59"/>
    </row>
    <row r="1232" spans="1:5" ht="20.149999999999999" customHeight="1">
      <c r="A1232" s="59" t="s">
        <v>976</v>
      </c>
      <c r="B1232" s="62"/>
      <c r="C1232" s="62"/>
      <c r="D1232" s="60">
        <v>0</v>
      </c>
      <c r="E1232" s="59"/>
    </row>
    <row r="1233" spans="1:5" ht="20.149999999999999" customHeight="1">
      <c r="A1233" s="59" t="s">
        <v>977</v>
      </c>
      <c r="B1233" s="60">
        <f>SUM(B1234,B1243,B1247)</f>
        <v>5199</v>
      </c>
      <c r="C1233" s="60">
        <f>SUM(C1234,C1243,C1247)</f>
        <v>5714</v>
      </c>
      <c r="D1233" s="60">
        <f>SUM(D1234,D1243,D1247)</f>
        <v>6065</v>
      </c>
      <c r="E1233" s="59"/>
    </row>
    <row r="1234" spans="1:5" ht="20.149999999999999" customHeight="1">
      <c r="A1234" s="59" t="s">
        <v>978</v>
      </c>
      <c r="B1234" s="60">
        <f>SUM(B1235:B1242)</f>
        <v>0</v>
      </c>
      <c r="C1234" s="60">
        <f>SUM(C1235:C1242)</f>
        <v>0</v>
      </c>
      <c r="D1234" s="60">
        <f>SUM(D1235:D1242)</f>
        <v>528</v>
      </c>
      <c r="E1234" s="59"/>
    </row>
    <row r="1235" spans="1:5" ht="20.149999999999999" customHeight="1">
      <c r="A1235" s="59" t="s">
        <v>979</v>
      </c>
      <c r="B1235" s="62"/>
      <c r="C1235" s="62"/>
      <c r="D1235" s="60">
        <v>0</v>
      </c>
      <c r="E1235" s="59"/>
    </row>
    <row r="1236" spans="1:5" ht="20.149999999999999" customHeight="1">
      <c r="A1236" s="59" t="s">
        <v>980</v>
      </c>
      <c r="B1236" s="62"/>
      <c r="C1236" s="62"/>
      <c r="D1236" s="60">
        <v>0</v>
      </c>
      <c r="E1236" s="59"/>
    </row>
    <row r="1237" spans="1:5" ht="20.149999999999999" customHeight="1">
      <c r="A1237" s="59" t="s">
        <v>981</v>
      </c>
      <c r="B1237" s="62"/>
      <c r="C1237" s="62"/>
      <c r="D1237" s="60">
        <v>0</v>
      </c>
      <c r="E1237" s="59"/>
    </row>
    <row r="1238" spans="1:5" ht="20.149999999999999" customHeight="1">
      <c r="A1238" s="59" t="s">
        <v>982</v>
      </c>
      <c r="B1238" s="62"/>
      <c r="C1238" s="62"/>
      <c r="D1238" s="60">
        <v>0</v>
      </c>
      <c r="E1238" s="59"/>
    </row>
    <row r="1239" spans="1:5" ht="20.149999999999999" customHeight="1">
      <c r="A1239" s="59" t="s">
        <v>983</v>
      </c>
      <c r="B1239" s="62"/>
      <c r="C1239" s="62"/>
      <c r="D1239" s="60">
        <v>0</v>
      </c>
      <c r="E1239" s="59"/>
    </row>
    <row r="1240" spans="1:5" ht="20.149999999999999" customHeight="1">
      <c r="A1240" s="59" t="s">
        <v>984</v>
      </c>
      <c r="B1240" s="62"/>
      <c r="C1240" s="62"/>
      <c r="D1240" s="60">
        <v>528</v>
      </c>
      <c r="E1240" s="59"/>
    </row>
    <row r="1241" spans="1:5" ht="20.149999999999999" customHeight="1">
      <c r="A1241" s="59" t="s">
        <v>985</v>
      </c>
      <c r="B1241" s="62"/>
      <c r="C1241" s="62"/>
      <c r="D1241" s="60">
        <v>0</v>
      </c>
      <c r="E1241" s="59"/>
    </row>
    <row r="1242" spans="1:5" ht="20.149999999999999" customHeight="1">
      <c r="A1242" s="59" t="s">
        <v>986</v>
      </c>
      <c r="B1242" s="62"/>
      <c r="C1242" s="62"/>
      <c r="D1242" s="60">
        <v>0</v>
      </c>
      <c r="E1242" s="59"/>
    </row>
    <row r="1243" spans="1:5" ht="20.149999999999999" customHeight="1">
      <c r="A1243" s="59" t="s">
        <v>987</v>
      </c>
      <c r="B1243" s="60">
        <f>SUM(B1244:B1246)</f>
        <v>5031</v>
      </c>
      <c r="C1243" s="60">
        <f>SUM(C1244:C1246)</f>
        <v>5531</v>
      </c>
      <c r="D1243" s="60">
        <f>SUM(D1244:D1246)</f>
        <v>5379</v>
      </c>
      <c r="E1243" s="59"/>
    </row>
    <row r="1244" spans="1:5" ht="20.149999999999999" customHeight="1">
      <c r="A1244" s="59" t="s">
        <v>988</v>
      </c>
      <c r="B1244" s="62">
        <v>4572</v>
      </c>
      <c r="C1244" s="62">
        <v>4572</v>
      </c>
      <c r="D1244" s="60">
        <v>4500</v>
      </c>
      <c r="E1244" s="59"/>
    </row>
    <row r="1245" spans="1:5" ht="20.149999999999999" customHeight="1">
      <c r="A1245" s="59" t="s">
        <v>989</v>
      </c>
      <c r="B1245" s="62">
        <v>459</v>
      </c>
      <c r="C1245" s="62">
        <v>959</v>
      </c>
      <c r="D1245" s="60">
        <v>879</v>
      </c>
      <c r="E1245" s="59"/>
    </row>
    <row r="1246" spans="1:5" ht="20.149999999999999" customHeight="1">
      <c r="A1246" s="59" t="s">
        <v>990</v>
      </c>
      <c r="B1246" s="62"/>
      <c r="C1246" s="62"/>
      <c r="D1246" s="60">
        <v>0</v>
      </c>
      <c r="E1246" s="59"/>
    </row>
    <row r="1247" spans="1:5" ht="20.149999999999999" customHeight="1">
      <c r="A1247" s="59" t="s">
        <v>991</v>
      </c>
      <c r="B1247" s="60">
        <f>SUM(B1248:B1250)</f>
        <v>168</v>
      </c>
      <c r="C1247" s="60">
        <f>SUM(C1248:C1250)</f>
        <v>183</v>
      </c>
      <c r="D1247" s="60">
        <f>SUM(D1248:D1250)</f>
        <v>158</v>
      </c>
      <c r="E1247" s="59"/>
    </row>
    <row r="1248" spans="1:5" ht="20.149999999999999" customHeight="1">
      <c r="A1248" s="59" t="s">
        <v>992</v>
      </c>
      <c r="B1248" s="62"/>
      <c r="C1248" s="62"/>
      <c r="D1248" s="60">
        <v>0</v>
      </c>
      <c r="E1248" s="59"/>
    </row>
    <row r="1249" spans="1:5" ht="20.149999999999999" customHeight="1">
      <c r="A1249" s="59" t="s">
        <v>993</v>
      </c>
      <c r="B1249" s="62">
        <v>168</v>
      </c>
      <c r="C1249" s="62">
        <v>183</v>
      </c>
      <c r="D1249" s="60">
        <v>128</v>
      </c>
      <c r="E1249" s="59"/>
    </row>
    <row r="1250" spans="1:5" ht="20.149999999999999" customHeight="1">
      <c r="A1250" s="59" t="s">
        <v>994</v>
      </c>
      <c r="B1250" s="62"/>
      <c r="C1250" s="62"/>
      <c r="D1250" s="60">
        <v>30</v>
      </c>
      <c r="E1250" s="59"/>
    </row>
    <row r="1251" spans="1:5" ht="20.149999999999999" customHeight="1">
      <c r="A1251" s="59" t="s">
        <v>995</v>
      </c>
      <c r="B1251" s="60">
        <f>SUM(B1252,B1267,B1281,B1286,B1292)</f>
        <v>313</v>
      </c>
      <c r="C1251" s="60">
        <f>SUM(C1252,C1267,C1281,C1286,C1292)</f>
        <v>252</v>
      </c>
      <c r="D1251" s="60">
        <f>SUM(D1252,D1267,D1281,D1286,D1292)</f>
        <v>88</v>
      </c>
      <c r="E1251" s="59"/>
    </row>
    <row r="1252" spans="1:5" ht="20.149999999999999" customHeight="1">
      <c r="A1252" s="59" t="s">
        <v>996</v>
      </c>
      <c r="B1252" s="60">
        <f>SUM(B1253:B1266)</f>
        <v>313</v>
      </c>
      <c r="C1252" s="60">
        <f>SUM(C1253:C1266)</f>
        <v>252</v>
      </c>
      <c r="D1252" s="60">
        <f>SUM(D1253:D1266)</f>
        <v>88</v>
      </c>
      <c r="E1252" s="59"/>
    </row>
    <row r="1253" spans="1:5" ht="20.149999999999999" customHeight="1">
      <c r="A1253" s="59" t="s">
        <v>40</v>
      </c>
      <c r="B1253" s="62">
        <v>197</v>
      </c>
      <c r="C1253" s="62">
        <v>136</v>
      </c>
      <c r="D1253" s="60">
        <v>17</v>
      </c>
      <c r="E1253" s="59"/>
    </row>
    <row r="1254" spans="1:5" ht="20.149999999999999" customHeight="1">
      <c r="A1254" s="59" t="s">
        <v>41</v>
      </c>
      <c r="B1254" s="62"/>
      <c r="C1254" s="62"/>
      <c r="D1254" s="60">
        <v>0</v>
      </c>
      <c r="E1254" s="59"/>
    </row>
    <row r="1255" spans="1:5" ht="20.149999999999999" customHeight="1">
      <c r="A1255" s="59" t="s">
        <v>42</v>
      </c>
      <c r="B1255" s="62"/>
      <c r="C1255" s="62"/>
      <c r="D1255" s="60">
        <v>0</v>
      </c>
      <c r="E1255" s="59"/>
    </row>
    <row r="1256" spans="1:5" ht="20.149999999999999" customHeight="1">
      <c r="A1256" s="59" t="s">
        <v>997</v>
      </c>
      <c r="B1256" s="62"/>
      <c r="C1256" s="62"/>
      <c r="D1256" s="60">
        <v>0</v>
      </c>
      <c r="E1256" s="59"/>
    </row>
    <row r="1257" spans="1:5" ht="20.149999999999999" customHeight="1">
      <c r="A1257" s="59" t="s">
        <v>998</v>
      </c>
      <c r="B1257" s="62"/>
      <c r="C1257" s="62"/>
      <c r="D1257" s="60">
        <v>0</v>
      </c>
      <c r="E1257" s="59"/>
    </row>
    <row r="1258" spans="1:5" ht="20.149999999999999" customHeight="1">
      <c r="A1258" s="59" t="s">
        <v>999</v>
      </c>
      <c r="B1258" s="62"/>
      <c r="C1258" s="62"/>
      <c r="D1258" s="60">
        <v>0</v>
      </c>
      <c r="E1258" s="59"/>
    </row>
    <row r="1259" spans="1:5" ht="20.149999999999999" customHeight="1">
      <c r="A1259" s="59" t="s">
        <v>1000</v>
      </c>
      <c r="B1259" s="62"/>
      <c r="C1259" s="62"/>
      <c r="D1259" s="60">
        <v>0</v>
      </c>
      <c r="E1259" s="59"/>
    </row>
    <row r="1260" spans="1:5" ht="20.149999999999999" customHeight="1">
      <c r="A1260" s="59" t="s">
        <v>1001</v>
      </c>
      <c r="B1260" s="62">
        <v>116</v>
      </c>
      <c r="C1260" s="62">
        <v>116</v>
      </c>
      <c r="D1260" s="60">
        <v>6</v>
      </c>
      <c r="E1260" s="59"/>
    </row>
    <row r="1261" spans="1:5" ht="20.149999999999999" customHeight="1">
      <c r="A1261" s="59" t="s">
        <v>1002</v>
      </c>
      <c r="B1261" s="62"/>
      <c r="C1261" s="62"/>
      <c r="D1261" s="60">
        <v>0</v>
      </c>
      <c r="E1261" s="59"/>
    </row>
    <row r="1262" spans="1:5" ht="20.149999999999999" customHeight="1">
      <c r="A1262" s="59" t="s">
        <v>1003</v>
      </c>
      <c r="B1262" s="62"/>
      <c r="C1262" s="62"/>
      <c r="D1262" s="60">
        <v>0</v>
      </c>
      <c r="E1262" s="59"/>
    </row>
    <row r="1263" spans="1:5" ht="20.149999999999999" customHeight="1">
      <c r="A1263" s="59" t="s">
        <v>1004</v>
      </c>
      <c r="B1263" s="62"/>
      <c r="C1263" s="62"/>
      <c r="D1263" s="60">
        <v>0</v>
      </c>
      <c r="E1263" s="59"/>
    </row>
    <row r="1264" spans="1:5" ht="20.149999999999999" customHeight="1">
      <c r="A1264" s="59" t="s">
        <v>1005</v>
      </c>
      <c r="B1264" s="62"/>
      <c r="C1264" s="62"/>
      <c r="D1264" s="60">
        <v>0</v>
      </c>
      <c r="E1264" s="59"/>
    </row>
    <row r="1265" spans="1:5" ht="20.149999999999999" customHeight="1">
      <c r="A1265" s="59" t="s">
        <v>49</v>
      </c>
      <c r="B1265" s="62"/>
      <c r="C1265" s="62"/>
      <c r="D1265" s="60">
        <v>0</v>
      </c>
      <c r="E1265" s="59"/>
    </row>
    <row r="1266" spans="1:5" ht="20.149999999999999" customHeight="1">
      <c r="A1266" s="59" t="s">
        <v>1006</v>
      </c>
      <c r="B1266" s="62"/>
      <c r="C1266" s="62"/>
      <c r="D1266" s="60">
        <v>65</v>
      </c>
      <c r="E1266" s="59"/>
    </row>
    <row r="1267" spans="1:5" ht="20.149999999999999" customHeight="1">
      <c r="A1267" s="59" t="s">
        <v>1007</v>
      </c>
      <c r="B1267" s="60">
        <f>SUM(B1268:B1280)</f>
        <v>0</v>
      </c>
      <c r="C1267" s="60">
        <f>SUM(C1268:C1280)</f>
        <v>0</v>
      </c>
      <c r="D1267" s="60">
        <f>SUM(D1268:D1280)</f>
        <v>0</v>
      </c>
      <c r="E1267" s="59"/>
    </row>
    <row r="1268" spans="1:5" ht="20.149999999999999" customHeight="1">
      <c r="A1268" s="59" t="s">
        <v>40</v>
      </c>
      <c r="B1268" s="62"/>
      <c r="C1268" s="62"/>
      <c r="D1268" s="60">
        <v>0</v>
      </c>
      <c r="E1268" s="59"/>
    </row>
    <row r="1269" spans="1:5" ht="20.149999999999999" customHeight="1">
      <c r="A1269" s="59" t="s">
        <v>41</v>
      </c>
      <c r="B1269" s="62"/>
      <c r="C1269" s="62"/>
      <c r="D1269" s="60">
        <v>0</v>
      </c>
      <c r="E1269" s="59"/>
    </row>
    <row r="1270" spans="1:5" ht="20.149999999999999" customHeight="1">
      <c r="A1270" s="59" t="s">
        <v>42</v>
      </c>
      <c r="B1270" s="62"/>
      <c r="C1270" s="62"/>
      <c r="D1270" s="60">
        <v>0</v>
      </c>
      <c r="E1270" s="59"/>
    </row>
    <row r="1271" spans="1:5" ht="20.149999999999999" customHeight="1">
      <c r="A1271" s="59" t="s">
        <v>1008</v>
      </c>
      <c r="B1271" s="62"/>
      <c r="C1271" s="62"/>
      <c r="D1271" s="60">
        <v>0</v>
      </c>
      <c r="E1271" s="59"/>
    </row>
    <row r="1272" spans="1:5" ht="20.149999999999999" customHeight="1">
      <c r="A1272" s="59" t="s">
        <v>1009</v>
      </c>
      <c r="B1272" s="62"/>
      <c r="C1272" s="62"/>
      <c r="D1272" s="60">
        <v>0</v>
      </c>
      <c r="E1272" s="59"/>
    </row>
    <row r="1273" spans="1:5" ht="20.149999999999999" customHeight="1">
      <c r="A1273" s="59" t="s">
        <v>1010</v>
      </c>
      <c r="B1273" s="62"/>
      <c r="C1273" s="62"/>
      <c r="D1273" s="60">
        <v>0</v>
      </c>
      <c r="E1273" s="59"/>
    </row>
    <row r="1274" spans="1:5" ht="20.149999999999999" customHeight="1">
      <c r="A1274" s="59" t="s">
        <v>1011</v>
      </c>
      <c r="B1274" s="62"/>
      <c r="C1274" s="62"/>
      <c r="D1274" s="60">
        <v>0</v>
      </c>
      <c r="E1274" s="59"/>
    </row>
    <row r="1275" spans="1:5" ht="20.149999999999999" customHeight="1">
      <c r="A1275" s="59" t="s">
        <v>1012</v>
      </c>
      <c r="B1275" s="62"/>
      <c r="C1275" s="62"/>
      <c r="D1275" s="60">
        <v>0</v>
      </c>
      <c r="E1275" s="59"/>
    </row>
    <row r="1276" spans="1:5" ht="20.149999999999999" customHeight="1">
      <c r="A1276" s="59" t="s">
        <v>1013</v>
      </c>
      <c r="B1276" s="62"/>
      <c r="C1276" s="62"/>
      <c r="D1276" s="60">
        <v>0</v>
      </c>
      <c r="E1276" s="59"/>
    </row>
    <row r="1277" spans="1:5" ht="20.149999999999999" customHeight="1">
      <c r="A1277" s="59" t="s">
        <v>1014</v>
      </c>
      <c r="B1277" s="62"/>
      <c r="C1277" s="62"/>
      <c r="D1277" s="60">
        <v>0</v>
      </c>
      <c r="E1277" s="59"/>
    </row>
    <row r="1278" spans="1:5" ht="20.149999999999999" customHeight="1">
      <c r="A1278" s="59" t="s">
        <v>1015</v>
      </c>
      <c r="B1278" s="62"/>
      <c r="C1278" s="62"/>
      <c r="D1278" s="60">
        <v>0</v>
      </c>
      <c r="E1278" s="59"/>
    </row>
    <row r="1279" spans="1:5" ht="20.149999999999999" customHeight="1">
      <c r="A1279" s="59" t="s">
        <v>49</v>
      </c>
      <c r="B1279" s="62"/>
      <c r="C1279" s="62"/>
      <c r="D1279" s="60">
        <v>0</v>
      </c>
      <c r="E1279" s="59"/>
    </row>
    <row r="1280" spans="1:5" ht="20.149999999999999" customHeight="1">
      <c r="A1280" s="59" t="s">
        <v>1016</v>
      </c>
      <c r="B1280" s="62"/>
      <c r="C1280" s="62"/>
      <c r="D1280" s="60">
        <v>0</v>
      </c>
      <c r="E1280" s="59"/>
    </row>
    <row r="1281" spans="1:5" ht="20.149999999999999" customHeight="1">
      <c r="A1281" s="59" t="s">
        <v>1017</v>
      </c>
      <c r="B1281" s="60">
        <f>SUM(B1282:B1285)</f>
        <v>0</v>
      </c>
      <c r="C1281" s="60">
        <f>SUM(C1282:C1285)</f>
        <v>0</v>
      </c>
      <c r="D1281" s="60">
        <f>SUM(D1282:D1285)</f>
        <v>0</v>
      </c>
      <c r="E1281" s="59"/>
    </row>
    <row r="1282" spans="1:5" ht="20.149999999999999" customHeight="1">
      <c r="A1282" s="59" t="s">
        <v>1018</v>
      </c>
      <c r="B1282" s="62"/>
      <c r="C1282" s="62"/>
      <c r="D1282" s="60">
        <v>0</v>
      </c>
      <c r="E1282" s="59"/>
    </row>
    <row r="1283" spans="1:5" ht="20.149999999999999" customHeight="1">
      <c r="A1283" s="59" t="s">
        <v>1019</v>
      </c>
      <c r="B1283" s="62"/>
      <c r="C1283" s="62"/>
      <c r="D1283" s="60">
        <v>0</v>
      </c>
      <c r="E1283" s="59"/>
    </row>
    <row r="1284" spans="1:5" ht="20.149999999999999" customHeight="1">
      <c r="A1284" s="59" t="s">
        <v>1020</v>
      </c>
      <c r="B1284" s="62"/>
      <c r="C1284" s="62"/>
      <c r="D1284" s="60">
        <v>0</v>
      </c>
      <c r="E1284" s="59"/>
    </row>
    <row r="1285" spans="1:5" ht="20.149999999999999" customHeight="1">
      <c r="A1285" s="59" t="s">
        <v>1021</v>
      </c>
      <c r="B1285" s="62"/>
      <c r="C1285" s="62"/>
      <c r="D1285" s="60">
        <v>0</v>
      </c>
      <c r="E1285" s="59"/>
    </row>
    <row r="1286" spans="1:5" ht="20.149999999999999" customHeight="1">
      <c r="A1286" s="59" t="s">
        <v>1022</v>
      </c>
      <c r="B1286" s="60">
        <f>SUM(B1287:B1291)</f>
        <v>0</v>
      </c>
      <c r="C1286" s="60">
        <f>SUM(C1287:C1291)</f>
        <v>0</v>
      </c>
      <c r="D1286" s="60">
        <f>SUM(D1287:D1291)</f>
        <v>0</v>
      </c>
      <c r="E1286" s="59"/>
    </row>
    <row r="1287" spans="1:5" ht="20.149999999999999" customHeight="1">
      <c r="A1287" s="59" t="s">
        <v>1023</v>
      </c>
      <c r="B1287" s="62"/>
      <c r="C1287" s="62"/>
      <c r="D1287" s="60">
        <v>0</v>
      </c>
      <c r="E1287" s="59"/>
    </row>
    <row r="1288" spans="1:5" ht="20.149999999999999" customHeight="1">
      <c r="A1288" s="59" t="s">
        <v>1024</v>
      </c>
      <c r="B1288" s="62"/>
      <c r="C1288" s="62"/>
      <c r="D1288" s="60">
        <v>0</v>
      </c>
      <c r="E1288" s="59"/>
    </row>
    <row r="1289" spans="1:5" ht="20.149999999999999" customHeight="1">
      <c r="A1289" s="59" t="s">
        <v>1025</v>
      </c>
      <c r="B1289" s="62"/>
      <c r="C1289" s="62"/>
      <c r="D1289" s="60">
        <v>0</v>
      </c>
      <c r="E1289" s="59"/>
    </row>
    <row r="1290" spans="1:5" ht="20.149999999999999" customHeight="1">
      <c r="A1290" s="59" t="s">
        <v>1026</v>
      </c>
      <c r="B1290" s="62"/>
      <c r="C1290" s="62"/>
      <c r="D1290" s="60">
        <v>0</v>
      </c>
      <c r="E1290" s="59"/>
    </row>
    <row r="1291" spans="1:5" ht="20.149999999999999" customHeight="1">
      <c r="A1291" s="59" t="s">
        <v>1027</v>
      </c>
      <c r="B1291" s="62"/>
      <c r="C1291" s="62"/>
      <c r="D1291" s="60">
        <v>0</v>
      </c>
      <c r="E1291" s="59"/>
    </row>
    <row r="1292" spans="1:5" ht="20.149999999999999" customHeight="1">
      <c r="A1292" s="59" t="s">
        <v>1028</v>
      </c>
      <c r="B1292" s="60">
        <f>SUM(B1293:B1303)</f>
        <v>0</v>
      </c>
      <c r="C1292" s="60">
        <f>SUM(C1293:C1303)</f>
        <v>0</v>
      </c>
      <c r="D1292" s="60">
        <f>SUM(D1293:D1303)</f>
        <v>0</v>
      </c>
      <c r="E1292" s="59"/>
    </row>
    <row r="1293" spans="1:5" ht="20.149999999999999" customHeight="1">
      <c r="A1293" s="59" t="s">
        <v>1029</v>
      </c>
      <c r="B1293" s="62"/>
      <c r="C1293" s="62"/>
      <c r="D1293" s="60">
        <v>0</v>
      </c>
      <c r="E1293" s="59"/>
    </row>
    <row r="1294" spans="1:5" ht="20.149999999999999" customHeight="1">
      <c r="A1294" s="59" t="s">
        <v>1030</v>
      </c>
      <c r="B1294" s="62"/>
      <c r="C1294" s="62"/>
      <c r="D1294" s="60">
        <v>0</v>
      </c>
      <c r="E1294" s="59"/>
    </row>
    <row r="1295" spans="1:5" ht="20.149999999999999" customHeight="1">
      <c r="A1295" s="59" t="s">
        <v>1031</v>
      </c>
      <c r="B1295" s="62"/>
      <c r="C1295" s="62"/>
      <c r="D1295" s="60">
        <v>0</v>
      </c>
      <c r="E1295" s="59"/>
    </row>
    <row r="1296" spans="1:5" ht="20.149999999999999" customHeight="1">
      <c r="A1296" s="59" t="s">
        <v>1032</v>
      </c>
      <c r="B1296" s="62"/>
      <c r="C1296" s="62"/>
      <c r="D1296" s="60">
        <v>0</v>
      </c>
      <c r="E1296" s="59"/>
    </row>
    <row r="1297" spans="1:5" ht="20.149999999999999" customHeight="1">
      <c r="A1297" s="59" t="s">
        <v>1033</v>
      </c>
      <c r="B1297" s="62"/>
      <c r="C1297" s="62"/>
      <c r="D1297" s="60">
        <v>0</v>
      </c>
      <c r="E1297" s="59"/>
    </row>
    <row r="1298" spans="1:5" ht="20.149999999999999" customHeight="1">
      <c r="A1298" s="59" t="s">
        <v>1034</v>
      </c>
      <c r="B1298" s="62"/>
      <c r="C1298" s="62"/>
      <c r="D1298" s="60">
        <v>0</v>
      </c>
      <c r="E1298" s="59"/>
    </row>
    <row r="1299" spans="1:5" ht="20.149999999999999" customHeight="1">
      <c r="A1299" s="59" t="s">
        <v>1035</v>
      </c>
      <c r="B1299" s="62"/>
      <c r="C1299" s="62"/>
      <c r="D1299" s="60">
        <v>0</v>
      </c>
      <c r="E1299" s="59"/>
    </row>
    <row r="1300" spans="1:5" ht="20.149999999999999" customHeight="1">
      <c r="A1300" s="59" t="s">
        <v>1036</v>
      </c>
      <c r="B1300" s="62"/>
      <c r="C1300" s="62"/>
      <c r="D1300" s="60">
        <v>0</v>
      </c>
      <c r="E1300" s="59"/>
    </row>
    <row r="1301" spans="1:5" ht="20.149999999999999" customHeight="1">
      <c r="A1301" s="59" t="s">
        <v>1037</v>
      </c>
      <c r="B1301" s="62"/>
      <c r="C1301" s="62"/>
      <c r="D1301" s="60">
        <v>0</v>
      </c>
      <c r="E1301" s="59"/>
    </row>
    <row r="1302" spans="1:5" ht="20.149999999999999" customHeight="1">
      <c r="A1302" s="59" t="s">
        <v>1038</v>
      </c>
      <c r="B1302" s="62"/>
      <c r="C1302" s="62"/>
      <c r="D1302" s="60">
        <v>0</v>
      </c>
      <c r="E1302" s="59"/>
    </row>
    <row r="1303" spans="1:5" ht="20.149999999999999" customHeight="1">
      <c r="A1303" s="59" t="s">
        <v>1039</v>
      </c>
      <c r="B1303" s="62"/>
      <c r="C1303" s="62"/>
      <c r="D1303" s="60">
        <v>0</v>
      </c>
      <c r="E1303" s="59"/>
    </row>
    <row r="1304" spans="1:5" ht="20.149999999999999" customHeight="1">
      <c r="A1304" s="59" t="s">
        <v>1040</v>
      </c>
      <c r="B1304" s="60">
        <f>SUM(B1305,B1317,B1323,B1329,B1337,B1350,B1354,B1360)</f>
        <v>0</v>
      </c>
      <c r="C1304" s="60">
        <f>SUM(C1305,C1317,C1323,C1329,C1337,C1350,C1354,C1360)</f>
        <v>1134</v>
      </c>
      <c r="D1304" s="60">
        <f>SUM(D1305,D1317,D1323,D1329,D1337,D1350,D1354,D1360)</f>
        <v>1049</v>
      </c>
      <c r="E1304" s="59"/>
    </row>
    <row r="1305" spans="1:5" ht="20.149999999999999" customHeight="1">
      <c r="A1305" s="59" t="s">
        <v>1041</v>
      </c>
      <c r="B1305" s="60">
        <f>SUM(B1306:B1316)</f>
        <v>0</v>
      </c>
      <c r="C1305" s="60">
        <f>SUM(C1306:C1316)</f>
        <v>369</v>
      </c>
      <c r="D1305" s="60">
        <f>SUM(D1306:D1316)</f>
        <v>338</v>
      </c>
      <c r="E1305" s="59"/>
    </row>
    <row r="1306" spans="1:5" s="54" customFormat="1" ht="20.149999999999999" customHeight="1">
      <c r="A1306" s="59" t="s">
        <v>40</v>
      </c>
      <c r="B1306" s="62"/>
      <c r="C1306" s="62">
        <v>369</v>
      </c>
      <c r="D1306" s="60">
        <v>39</v>
      </c>
      <c r="E1306" s="67"/>
    </row>
    <row r="1307" spans="1:5" s="54" customFormat="1" ht="20.149999999999999" customHeight="1">
      <c r="A1307" s="59" t="s">
        <v>41</v>
      </c>
      <c r="B1307" s="62"/>
      <c r="C1307" s="62"/>
      <c r="D1307" s="60">
        <v>0</v>
      </c>
      <c r="E1307" s="67"/>
    </row>
    <row r="1308" spans="1:5" ht="20.149999999999999" customHeight="1">
      <c r="A1308" s="59" t="s">
        <v>42</v>
      </c>
      <c r="B1308" s="62"/>
      <c r="C1308" s="62"/>
      <c r="D1308" s="60">
        <v>0</v>
      </c>
      <c r="E1308" s="59"/>
    </row>
    <row r="1309" spans="1:5" ht="20.149999999999999" customHeight="1">
      <c r="A1309" s="59" t="s">
        <v>1042</v>
      </c>
      <c r="B1309" s="62"/>
      <c r="C1309" s="62"/>
      <c r="D1309" s="60">
        <v>0</v>
      </c>
      <c r="E1309" s="59"/>
    </row>
    <row r="1310" spans="1:5" ht="20.149999999999999" customHeight="1">
      <c r="A1310" s="59" t="s">
        <v>1043</v>
      </c>
      <c r="B1310" s="62"/>
      <c r="C1310" s="62"/>
      <c r="D1310" s="60">
        <v>0</v>
      </c>
      <c r="E1310" s="59"/>
    </row>
    <row r="1311" spans="1:5" ht="20.149999999999999" customHeight="1">
      <c r="A1311" s="59" t="s">
        <v>1044</v>
      </c>
      <c r="B1311" s="62"/>
      <c r="C1311" s="62"/>
      <c r="D1311" s="60">
        <v>292</v>
      </c>
      <c r="E1311" s="59"/>
    </row>
    <row r="1312" spans="1:5" ht="20.149999999999999" customHeight="1">
      <c r="A1312" s="59" t="s">
        <v>1045</v>
      </c>
      <c r="B1312" s="62"/>
      <c r="C1312" s="62"/>
      <c r="D1312" s="60">
        <v>0</v>
      </c>
      <c r="E1312" s="59"/>
    </row>
    <row r="1313" spans="1:5" ht="20.149999999999999" customHeight="1">
      <c r="A1313" s="59" t="s">
        <v>1046</v>
      </c>
      <c r="B1313" s="62"/>
      <c r="C1313" s="62"/>
      <c r="D1313" s="60">
        <v>0</v>
      </c>
      <c r="E1313" s="59"/>
    </row>
    <row r="1314" spans="1:5" ht="20.149999999999999" customHeight="1">
      <c r="A1314" s="68" t="s">
        <v>1047</v>
      </c>
      <c r="B1314" s="64"/>
      <c r="C1314" s="64"/>
      <c r="D1314" s="60">
        <v>2</v>
      </c>
      <c r="E1314" s="68"/>
    </row>
    <row r="1315" spans="1:5" ht="20.149999999999999" customHeight="1">
      <c r="A1315" s="68" t="s">
        <v>49</v>
      </c>
      <c r="B1315" s="64"/>
      <c r="C1315" s="64"/>
      <c r="D1315" s="60">
        <v>0</v>
      </c>
      <c r="E1315" s="68"/>
    </row>
    <row r="1316" spans="1:5" ht="20.149999999999999" customHeight="1">
      <c r="A1316" s="68" t="s">
        <v>1048</v>
      </c>
      <c r="B1316" s="64"/>
      <c r="C1316" s="64"/>
      <c r="D1316" s="60">
        <v>5</v>
      </c>
      <c r="E1316" s="68"/>
    </row>
    <row r="1317" spans="1:5" ht="20.149999999999999" customHeight="1">
      <c r="A1317" s="68" t="s">
        <v>1049</v>
      </c>
      <c r="B1317" s="60">
        <f>SUM(B1318:B1322)</f>
        <v>0</v>
      </c>
      <c r="C1317" s="60">
        <f>SUM(C1318:C1322)</f>
        <v>465</v>
      </c>
      <c r="D1317" s="60">
        <f>SUM(D1318:D1322)</f>
        <v>413</v>
      </c>
      <c r="E1317" s="68"/>
    </row>
    <row r="1318" spans="1:5" ht="20.149999999999999" customHeight="1">
      <c r="A1318" s="68" t="s">
        <v>40</v>
      </c>
      <c r="B1318" s="64"/>
      <c r="C1318" s="64">
        <v>465</v>
      </c>
      <c r="D1318" s="60">
        <v>233</v>
      </c>
      <c r="E1318" s="68"/>
    </row>
    <row r="1319" spans="1:5" ht="20.149999999999999" customHeight="1">
      <c r="A1319" s="68" t="s">
        <v>41</v>
      </c>
      <c r="B1319" s="64"/>
      <c r="C1319" s="64"/>
      <c r="D1319" s="60">
        <v>0</v>
      </c>
      <c r="E1319" s="68"/>
    </row>
    <row r="1320" spans="1:5" ht="20.149999999999999" customHeight="1">
      <c r="A1320" s="68" t="s">
        <v>42</v>
      </c>
      <c r="B1320" s="64"/>
      <c r="C1320" s="64"/>
      <c r="D1320" s="60">
        <v>0</v>
      </c>
      <c r="E1320" s="68"/>
    </row>
    <row r="1321" spans="1:5" ht="20.149999999999999" customHeight="1">
      <c r="A1321" s="68" t="s">
        <v>1050</v>
      </c>
      <c r="B1321" s="64"/>
      <c r="C1321" s="64"/>
      <c r="D1321" s="60">
        <v>180</v>
      </c>
      <c r="E1321" s="68"/>
    </row>
    <row r="1322" spans="1:5" ht="20.149999999999999" customHeight="1">
      <c r="A1322" s="68" t="s">
        <v>1051</v>
      </c>
      <c r="B1322" s="64"/>
      <c r="C1322" s="64"/>
      <c r="D1322" s="60">
        <v>0</v>
      </c>
      <c r="E1322" s="68"/>
    </row>
    <row r="1323" spans="1:5" ht="20.149999999999999" customHeight="1">
      <c r="A1323" s="68" t="s">
        <v>1052</v>
      </c>
      <c r="B1323" s="60">
        <f>SUM(B1324:B1328)</f>
        <v>0</v>
      </c>
      <c r="C1323" s="60">
        <f>SUM(C1324:C1328)</f>
        <v>0</v>
      </c>
      <c r="D1323" s="60">
        <f>SUM(D1324:D1328)</f>
        <v>0</v>
      </c>
      <c r="E1323" s="68"/>
    </row>
    <row r="1324" spans="1:5" ht="20.149999999999999" customHeight="1">
      <c r="A1324" s="68" t="s">
        <v>40</v>
      </c>
      <c r="B1324" s="64"/>
      <c r="C1324" s="64"/>
      <c r="D1324" s="60">
        <v>0</v>
      </c>
      <c r="E1324" s="68"/>
    </row>
    <row r="1325" spans="1:5" ht="20.149999999999999" customHeight="1">
      <c r="A1325" s="68" t="s">
        <v>41</v>
      </c>
      <c r="B1325" s="64"/>
      <c r="C1325" s="64"/>
      <c r="D1325" s="60">
        <v>0</v>
      </c>
      <c r="E1325" s="68"/>
    </row>
    <row r="1326" spans="1:5" ht="20.149999999999999" customHeight="1">
      <c r="A1326" s="68" t="s">
        <v>42</v>
      </c>
      <c r="B1326" s="64"/>
      <c r="C1326" s="64"/>
      <c r="D1326" s="60">
        <v>0</v>
      </c>
      <c r="E1326" s="68"/>
    </row>
    <row r="1327" spans="1:5" ht="20.149999999999999" customHeight="1">
      <c r="A1327" s="68" t="s">
        <v>1053</v>
      </c>
      <c r="B1327" s="64"/>
      <c r="C1327" s="64"/>
      <c r="D1327" s="60">
        <v>0</v>
      </c>
      <c r="E1327" s="68"/>
    </row>
    <row r="1328" spans="1:5" ht="20.149999999999999" customHeight="1">
      <c r="A1328" s="68" t="s">
        <v>1054</v>
      </c>
      <c r="B1328" s="64"/>
      <c r="C1328" s="64"/>
      <c r="D1328" s="60">
        <v>0</v>
      </c>
      <c r="E1328" s="68"/>
    </row>
    <row r="1329" spans="1:5" ht="20.149999999999999" customHeight="1">
      <c r="A1329" s="68" t="s">
        <v>1055</v>
      </c>
      <c r="B1329" s="60">
        <f>SUM(B1330:B1336)</f>
        <v>0</v>
      </c>
      <c r="C1329" s="60">
        <f>SUM(C1330:C1336)</f>
        <v>0</v>
      </c>
      <c r="D1329" s="60">
        <f>SUM(D1330:D1336)</f>
        <v>0</v>
      </c>
      <c r="E1329" s="68"/>
    </row>
    <row r="1330" spans="1:5" ht="20.149999999999999" customHeight="1">
      <c r="A1330" s="68" t="s">
        <v>40</v>
      </c>
      <c r="B1330" s="64"/>
      <c r="C1330" s="64"/>
      <c r="D1330" s="60">
        <v>0</v>
      </c>
      <c r="E1330" s="68"/>
    </row>
    <row r="1331" spans="1:5" ht="20.149999999999999" customHeight="1">
      <c r="A1331" s="68" t="s">
        <v>41</v>
      </c>
      <c r="B1331" s="64"/>
      <c r="C1331" s="64"/>
      <c r="D1331" s="60">
        <v>0</v>
      </c>
      <c r="E1331" s="68"/>
    </row>
    <row r="1332" spans="1:5" ht="20.149999999999999" customHeight="1">
      <c r="A1332" s="68" t="s">
        <v>42</v>
      </c>
      <c r="B1332" s="64"/>
      <c r="C1332" s="64"/>
      <c r="D1332" s="60">
        <v>0</v>
      </c>
      <c r="E1332" s="68"/>
    </row>
    <row r="1333" spans="1:5" ht="20.149999999999999" customHeight="1">
      <c r="A1333" s="68" t="s">
        <v>1056</v>
      </c>
      <c r="B1333" s="64"/>
      <c r="C1333" s="64"/>
      <c r="D1333" s="60">
        <v>0</v>
      </c>
      <c r="E1333" s="68"/>
    </row>
    <row r="1334" spans="1:5" ht="20.149999999999999" customHeight="1">
      <c r="A1334" s="68" t="s">
        <v>1057</v>
      </c>
      <c r="B1334" s="64"/>
      <c r="C1334" s="64"/>
      <c r="D1334" s="60">
        <v>0</v>
      </c>
      <c r="E1334" s="68"/>
    </row>
    <row r="1335" spans="1:5" ht="20.149999999999999" customHeight="1">
      <c r="A1335" s="68" t="s">
        <v>49</v>
      </c>
      <c r="B1335" s="64"/>
      <c r="C1335" s="64"/>
      <c r="D1335" s="60">
        <v>0</v>
      </c>
      <c r="E1335" s="68"/>
    </row>
    <row r="1336" spans="1:5" ht="20.149999999999999" customHeight="1">
      <c r="A1336" s="68" t="s">
        <v>1058</v>
      </c>
      <c r="B1336" s="64"/>
      <c r="C1336" s="64"/>
      <c r="D1336" s="60">
        <v>0</v>
      </c>
      <c r="E1336" s="68"/>
    </row>
    <row r="1337" spans="1:5" ht="20.149999999999999" customHeight="1">
      <c r="A1337" s="68" t="s">
        <v>1059</v>
      </c>
      <c r="B1337" s="60">
        <f>SUM(B1338:B1349)</f>
        <v>0</v>
      </c>
      <c r="C1337" s="60">
        <f>SUM(C1338:C1349)</f>
        <v>0</v>
      </c>
      <c r="D1337" s="60">
        <f>SUM(D1338:D1349)</f>
        <v>0</v>
      </c>
      <c r="E1337" s="68"/>
    </row>
    <row r="1338" spans="1:5" ht="20.149999999999999" customHeight="1">
      <c r="A1338" s="68" t="s">
        <v>40</v>
      </c>
      <c r="B1338" s="64"/>
      <c r="C1338" s="64"/>
      <c r="D1338" s="60">
        <v>0</v>
      </c>
      <c r="E1338" s="68"/>
    </row>
    <row r="1339" spans="1:5" ht="20.149999999999999" customHeight="1">
      <c r="A1339" s="68" t="s">
        <v>41</v>
      </c>
      <c r="B1339" s="64"/>
      <c r="C1339" s="64"/>
      <c r="D1339" s="60">
        <v>0</v>
      </c>
      <c r="E1339" s="68"/>
    </row>
    <row r="1340" spans="1:5" ht="20.149999999999999" customHeight="1">
      <c r="A1340" s="68" t="s">
        <v>42</v>
      </c>
      <c r="B1340" s="64"/>
      <c r="C1340" s="64"/>
      <c r="D1340" s="60">
        <v>0</v>
      </c>
      <c r="E1340" s="68"/>
    </row>
    <row r="1341" spans="1:5" ht="20.149999999999999" customHeight="1">
      <c r="A1341" s="68" t="s">
        <v>1060</v>
      </c>
      <c r="B1341" s="64"/>
      <c r="C1341" s="64"/>
      <c r="D1341" s="60">
        <v>0</v>
      </c>
      <c r="E1341" s="68"/>
    </row>
    <row r="1342" spans="1:5" ht="20.149999999999999" customHeight="1">
      <c r="A1342" s="68" t="s">
        <v>1061</v>
      </c>
      <c r="B1342" s="64"/>
      <c r="C1342" s="64"/>
      <c r="D1342" s="60">
        <v>0</v>
      </c>
      <c r="E1342" s="68"/>
    </row>
    <row r="1343" spans="1:5" ht="20.149999999999999" customHeight="1">
      <c r="A1343" s="68" t="s">
        <v>1062</v>
      </c>
      <c r="B1343" s="64"/>
      <c r="C1343" s="64"/>
      <c r="D1343" s="60">
        <v>0</v>
      </c>
      <c r="E1343" s="68"/>
    </row>
    <row r="1344" spans="1:5" ht="20.149999999999999" customHeight="1">
      <c r="A1344" s="68" t="s">
        <v>1063</v>
      </c>
      <c r="B1344" s="64"/>
      <c r="C1344" s="64"/>
      <c r="D1344" s="60">
        <v>0</v>
      </c>
      <c r="E1344" s="68"/>
    </row>
    <row r="1345" spans="1:5" ht="20.149999999999999" customHeight="1">
      <c r="A1345" s="68" t="s">
        <v>1064</v>
      </c>
      <c r="B1345" s="64"/>
      <c r="C1345" s="64"/>
      <c r="D1345" s="60">
        <v>0</v>
      </c>
      <c r="E1345" s="68"/>
    </row>
    <row r="1346" spans="1:5" ht="20.149999999999999" customHeight="1">
      <c r="A1346" s="68" t="s">
        <v>1065</v>
      </c>
      <c r="B1346" s="64"/>
      <c r="C1346" s="64"/>
      <c r="D1346" s="60">
        <v>0</v>
      </c>
      <c r="E1346" s="68"/>
    </row>
    <row r="1347" spans="1:5" ht="20.149999999999999" customHeight="1">
      <c r="A1347" s="68" t="s">
        <v>1066</v>
      </c>
      <c r="B1347" s="64"/>
      <c r="C1347" s="64"/>
      <c r="D1347" s="60">
        <v>0</v>
      </c>
      <c r="E1347" s="68"/>
    </row>
    <row r="1348" spans="1:5" ht="20.149999999999999" customHeight="1">
      <c r="A1348" s="68" t="s">
        <v>1067</v>
      </c>
      <c r="B1348" s="64"/>
      <c r="C1348" s="64"/>
      <c r="D1348" s="60">
        <v>0</v>
      </c>
      <c r="E1348" s="68"/>
    </row>
    <row r="1349" spans="1:5" ht="20.149999999999999" customHeight="1">
      <c r="A1349" s="68" t="s">
        <v>1068</v>
      </c>
      <c r="B1349" s="64"/>
      <c r="C1349" s="64"/>
      <c r="D1349" s="60">
        <v>0</v>
      </c>
      <c r="E1349" s="68"/>
    </row>
    <row r="1350" spans="1:5" ht="20.149999999999999" customHeight="1">
      <c r="A1350" s="68" t="s">
        <v>1069</v>
      </c>
      <c r="B1350" s="60">
        <f>SUM(B1351:B1353)</f>
        <v>0</v>
      </c>
      <c r="C1350" s="60">
        <f>SUM(C1351:C1353)</f>
        <v>0</v>
      </c>
      <c r="D1350" s="60">
        <f>SUM(D1351:D1353)</f>
        <v>298</v>
      </c>
      <c r="E1350" s="68"/>
    </row>
    <row r="1351" spans="1:5" ht="20.149999999999999" customHeight="1">
      <c r="A1351" s="68" t="s">
        <v>1070</v>
      </c>
      <c r="B1351" s="64"/>
      <c r="C1351" s="64"/>
      <c r="D1351" s="60">
        <v>0</v>
      </c>
      <c r="E1351" s="68"/>
    </row>
    <row r="1352" spans="1:5" ht="20.149999999999999" customHeight="1">
      <c r="A1352" s="68" t="s">
        <v>1071</v>
      </c>
      <c r="B1352" s="64"/>
      <c r="C1352" s="64"/>
      <c r="D1352" s="60">
        <v>298</v>
      </c>
      <c r="E1352" s="68"/>
    </row>
    <row r="1353" spans="1:5" ht="20.149999999999999" customHeight="1">
      <c r="A1353" s="68" t="s">
        <v>1072</v>
      </c>
      <c r="B1353" s="64"/>
      <c r="C1353" s="64"/>
      <c r="D1353" s="60">
        <v>0</v>
      </c>
      <c r="E1353" s="68"/>
    </row>
    <row r="1354" spans="1:5" ht="20.149999999999999" customHeight="1">
      <c r="A1354" s="68" t="s">
        <v>1073</v>
      </c>
      <c r="B1354" s="60">
        <f>SUM(B1355:B1359)</f>
        <v>0</v>
      </c>
      <c r="C1354" s="60">
        <f>SUM(C1355:C1359)</f>
        <v>300</v>
      </c>
      <c r="D1354" s="60">
        <f>SUM(D1355:D1359)</f>
        <v>0</v>
      </c>
      <c r="E1354" s="68"/>
    </row>
    <row r="1355" spans="1:5" ht="20.149999999999999" customHeight="1">
      <c r="A1355" s="68" t="s">
        <v>1074</v>
      </c>
      <c r="B1355" s="64"/>
      <c r="C1355" s="64"/>
      <c r="D1355" s="60">
        <v>0</v>
      </c>
      <c r="E1355" s="68"/>
    </row>
    <row r="1356" spans="1:5" ht="20.149999999999999" customHeight="1">
      <c r="A1356" s="68" t="s">
        <v>1075</v>
      </c>
      <c r="B1356" s="64"/>
      <c r="C1356" s="64"/>
      <c r="D1356" s="60">
        <v>0</v>
      </c>
      <c r="E1356" s="68"/>
    </row>
    <row r="1357" spans="1:5" ht="20.149999999999999" customHeight="1">
      <c r="A1357" s="68" t="s">
        <v>1076</v>
      </c>
      <c r="B1357" s="64"/>
      <c r="C1357" s="64">
        <v>300</v>
      </c>
      <c r="D1357" s="60">
        <v>0</v>
      </c>
      <c r="E1357" s="68"/>
    </row>
    <row r="1358" spans="1:5" ht="20.149999999999999" customHeight="1">
      <c r="A1358" s="68" t="s">
        <v>1077</v>
      </c>
      <c r="B1358" s="64"/>
      <c r="C1358" s="64"/>
      <c r="D1358" s="60">
        <v>0</v>
      </c>
      <c r="E1358" s="68"/>
    </row>
    <row r="1359" spans="1:5" ht="20.149999999999999" customHeight="1">
      <c r="A1359" s="68" t="s">
        <v>1078</v>
      </c>
      <c r="B1359" s="64"/>
      <c r="C1359" s="64"/>
      <c r="D1359" s="60">
        <v>0</v>
      </c>
      <c r="E1359" s="68"/>
    </row>
    <row r="1360" spans="1:5" ht="20.149999999999999" customHeight="1">
      <c r="A1360" s="68" t="s">
        <v>1079</v>
      </c>
      <c r="B1360" s="60">
        <v>0</v>
      </c>
      <c r="C1360" s="60">
        <v>0</v>
      </c>
      <c r="D1360" s="60">
        <v>0</v>
      </c>
      <c r="E1360" s="68"/>
    </row>
    <row r="1361" spans="1:5" ht="20.149999999999999" customHeight="1">
      <c r="A1361" s="68" t="s">
        <v>1080</v>
      </c>
      <c r="B1361" s="60">
        <f t="shared" ref="B1361:D1362" si="6">B1362</f>
        <v>1993</v>
      </c>
      <c r="C1361" s="60">
        <f t="shared" si="6"/>
        <v>1993</v>
      </c>
      <c r="D1361" s="60">
        <f t="shared" si="6"/>
        <v>152</v>
      </c>
      <c r="E1361" s="68"/>
    </row>
    <row r="1362" spans="1:5" ht="20.149999999999999" customHeight="1">
      <c r="A1362" s="68" t="s">
        <v>1081</v>
      </c>
      <c r="B1362" s="60">
        <f t="shared" si="6"/>
        <v>1993</v>
      </c>
      <c r="C1362" s="60">
        <f t="shared" si="6"/>
        <v>1993</v>
      </c>
      <c r="D1362" s="60">
        <f t="shared" si="6"/>
        <v>152</v>
      </c>
      <c r="E1362" s="68"/>
    </row>
    <row r="1363" spans="1:5" ht="20.149999999999999" customHeight="1">
      <c r="A1363" s="68" t="s">
        <v>1082</v>
      </c>
      <c r="B1363" s="64">
        <v>1993</v>
      </c>
      <c r="C1363" s="64">
        <v>1993</v>
      </c>
      <c r="D1363" s="60">
        <v>152</v>
      </c>
      <c r="E1363" s="68"/>
    </row>
    <row r="1364" spans="1:5" ht="20.149999999999999" customHeight="1">
      <c r="A1364" s="68" t="s">
        <v>1083</v>
      </c>
      <c r="B1364" s="60">
        <v>1500</v>
      </c>
      <c r="C1364" s="60">
        <v>1500</v>
      </c>
      <c r="D1364" s="60"/>
      <c r="E1364" s="68"/>
    </row>
    <row r="1365" spans="1:5" ht="20.149999999999999" customHeight="1">
      <c r="A1365" s="68" t="s">
        <v>1084</v>
      </c>
      <c r="B1365" s="60">
        <f>SUM(B1366,B1367,B1368)</f>
        <v>6904</v>
      </c>
      <c r="C1365" s="60">
        <f>SUM(C1366,C1367,C1368)</f>
        <v>4604</v>
      </c>
      <c r="D1365" s="60">
        <f>SUM(D1366,D1367,D1368)</f>
        <v>4579</v>
      </c>
      <c r="E1365" s="68"/>
    </row>
    <row r="1366" spans="1:5" ht="20.149999999999999" customHeight="1">
      <c r="A1366" s="68" t="s">
        <v>1085</v>
      </c>
      <c r="B1366" s="60">
        <v>0</v>
      </c>
      <c r="C1366" s="60">
        <v>0</v>
      </c>
      <c r="D1366" s="60">
        <v>0</v>
      </c>
      <c r="E1366" s="68"/>
    </row>
    <row r="1367" spans="1:5" ht="20.149999999999999" customHeight="1">
      <c r="A1367" s="68" t="s">
        <v>1086</v>
      </c>
      <c r="B1367" s="60">
        <v>0</v>
      </c>
      <c r="C1367" s="60">
        <v>0</v>
      </c>
      <c r="D1367" s="60">
        <v>0</v>
      </c>
      <c r="E1367" s="68"/>
    </row>
    <row r="1368" spans="1:5" ht="20.149999999999999" customHeight="1">
      <c r="A1368" s="68" t="s">
        <v>1087</v>
      </c>
      <c r="B1368" s="60">
        <f>SUM(B1369:B1372)</f>
        <v>6904</v>
      </c>
      <c r="C1368" s="60">
        <f>SUM(C1369:C1372)</f>
        <v>4604</v>
      </c>
      <c r="D1368" s="60">
        <f>SUM(D1369:D1372)</f>
        <v>4579</v>
      </c>
      <c r="E1368" s="68"/>
    </row>
    <row r="1369" spans="1:5" ht="20.149999999999999" customHeight="1">
      <c r="A1369" s="68" t="s">
        <v>1088</v>
      </c>
      <c r="B1369" s="64">
        <v>6904</v>
      </c>
      <c r="C1369" s="64">
        <v>4604</v>
      </c>
      <c r="D1369" s="60">
        <v>4578</v>
      </c>
      <c r="E1369" s="68"/>
    </row>
    <row r="1370" spans="1:5" ht="20.149999999999999" customHeight="1">
      <c r="A1370" s="68" t="s">
        <v>1089</v>
      </c>
      <c r="B1370" s="64"/>
      <c r="C1370" s="64"/>
      <c r="D1370" s="60">
        <v>0</v>
      </c>
      <c r="E1370" s="68"/>
    </row>
    <row r="1371" spans="1:5" ht="20.149999999999999" customHeight="1">
      <c r="A1371" s="68" t="s">
        <v>1090</v>
      </c>
      <c r="B1371" s="64"/>
      <c r="C1371" s="64"/>
      <c r="D1371" s="60">
        <v>0</v>
      </c>
      <c r="E1371" s="68"/>
    </row>
    <row r="1372" spans="1:5" ht="20.149999999999999" customHeight="1">
      <c r="A1372" s="68" t="s">
        <v>1091</v>
      </c>
      <c r="B1372" s="64"/>
      <c r="C1372" s="64"/>
      <c r="D1372" s="60">
        <v>1</v>
      </c>
      <c r="E1372" s="68"/>
    </row>
    <row r="1373" spans="1:5" ht="20.149999999999999" customHeight="1">
      <c r="A1373" s="68" t="s">
        <v>1092</v>
      </c>
      <c r="B1373" s="60">
        <f>B1374+B1375+B1376</f>
        <v>0</v>
      </c>
      <c r="C1373" s="60">
        <f>C1374+C1375+C1376</f>
        <v>0</v>
      </c>
      <c r="D1373" s="60">
        <f>D1374+D1375+D1376</f>
        <v>37</v>
      </c>
      <c r="E1373" s="68"/>
    </row>
    <row r="1374" spans="1:5" ht="20.149999999999999" customHeight="1">
      <c r="A1374" s="68" t="s">
        <v>1093</v>
      </c>
      <c r="B1374" s="60">
        <v>0</v>
      </c>
      <c r="C1374" s="60">
        <v>0</v>
      </c>
      <c r="D1374" s="60">
        <v>0</v>
      </c>
      <c r="E1374" s="68"/>
    </row>
    <row r="1375" spans="1:5" ht="20.149999999999999" customHeight="1">
      <c r="A1375" s="68" t="s">
        <v>1094</v>
      </c>
      <c r="B1375" s="60">
        <v>0</v>
      </c>
      <c r="C1375" s="60">
        <v>0</v>
      </c>
      <c r="D1375" s="60">
        <v>0</v>
      </c>
      <c r="E1375" s="68"/>
    </row>
    <row r="1376" spans="1:5" ht="20.149999999999999" customHeight="1">
      <c r="A1376" s="68" t="s">
        <v>1095</v>
      </c>
      <c r="B1376" s="60"/>
      <c r="C1376" s="60"/>
      <c r="D1376" s="60">
        <v>37</v>
      </c>
      <c r="E1376" s="68"/>
    </row>
    <row r="1377" spans="1:5" ht="20.149999999999999" customHeight="1">
      <c r="A1377" s="68" t="s">
        <v>1096</v>
      </c>
      <c r="B1377" s="69">
        <f>SUM(B4,B249,B288,B307,B396,B451,B507,B563,B681,B752,B831,B854,B979,B1043,B1109,B1129,B1158,B1168,B1233,B1251,B1304,B1365,B1361,B1373,B1364)</f>
        <v>223898</v>
      </c>
      <c r="C1377" s="69">
        <f>SUM(C4,C249,C288,C307,C396,C451,C507,C563,C681,C752,C831,C854,C979,C1043,C1109,C1129,C1158,C1168,C1233,C1251,C1304,C1365,C1361,C1373,C1364)</f>
        <v>233295</v>
      </c>
      <c r="D1377" s="69">
        <f>SUM(D4,D249,D288,D307,D396,D451,D507,D563,D681,D752,D831,D854,D979,D1043,D1109,D1129,D1158,D1168,D1233,D1251,D1304,D1365,D1361,D1373,D1364)</f>
        <v>215563</v>
      </c>
      <c r="E1377" s="68"/>
    </row>
  </sheetData>
  <autoFilter ref="A3:E1377"/>
  <mergeCells count="1">
    <mergeCell ref="A1:E1"/>
  </mergeCells>
  <phoneticPr fontId="20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47"/>
  <sheetViews>
    <sheetView tabSelected="1" workbookViewId="0">
      <pane xSplit="2" ySplit="4" topLeftCell="I5" activePane="bottomRight" state="frozen"/>
      <selection pane="topRight"/>
      <selection pane="bottomLeft"/>
      <selection pane="bottomRight"/>
    </sheetView>
  </sheetViews>
  <sheetFormatPr defaultColWidth="15.59765625" defaultRowHeight="30" customHeight="1"/>
  <cols>
    <col min="1" max="16384" width="15.59765625" style="1"/>
  </cols>
  <sheetData>
    <row r="1" spans="1:31" ht="30" customHeight="1">
      <c r="A1" s="40" t="s">
        <v>1356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31" ht="30" customHeight="1">
      <c r="D2" s="42"/>
      <c r="Y2" s="52" t="s">
        <v>1</v>
      </c>
    </row>
    <row r="3" spans="1:31" customFormat="1" ht="30" customHeight="1">
      <c r="A3" s="1"/>
      <c r="B3" s="1"/>
      <c r="C3" s="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</row>
    <row r="4" spans="1:31" s="36" customFormat="1" ht="39.75" customHeight="1">
      <c r="A4" s="43" t="s">
        <v>1098</v>
      </c>
      <c r="B4" s="43" t="s">
        <v>1099</v>
      </c>
      <c r="C4" s="44" t="s">
        <v>1096</v>
      </c>
      <c r="D4" s="43" t="s">
        <v>1100</v>
      </c>
      <c r="E4" s="43" t="s">
        <v>1101</v>
      </c>
      <c r="F4" s="43" t="s">
        <v>1102</v>
      </c>
      <c r="G4" s="43" t="s">
        <v>1103</v>
      </c>
      <c r="H4" s="43" t="s">
        <v>1104</v>
      </c>
      <c r="I4" s="43" t="s">
        <v>1105</v>
      </c>
      <c r="J4" s="43" t="s">
        <v>1106</v>
      </c>
      <c r="K4" s="43" t="s">
        <v>1107</v>
      </c>
      <c r="L4" s="43" t="s">
        <v>1108</v>
      </c>
      <c r="M4" s="43" t="s">
        <v>1109</v>
      </c>
      <c r="N4" s="43" t="s">
        <v>1110</v>
      </c>
      <c r="O4" s="43" t="s">
        <v>1111</v>
      </c>
      <c r="P4" s="43" t="s">
        <v>1112</v>
      </c>
      <c r="Q4" s="43" t="s">
        <v>1113</v>
      </c>
      <c r="R4" s="43" t="s">
        <v>1114</v>
      </c>
      <c r="S4" s="43" t="s">
        <v>1115</v>
      </c>
      <c r="T4" s="43" t="s">
        <v>1116</v>
      </c>
      <c r="U4" s="43" t="s">
        <v>1117</v>
      </c>
      <c r="V4" s="43" t="s">
        <v>1118</v>
      </c>
      <c r="W4" s="43" t="s">
        <v>1119</v>
      </c>
      <c r="X4" s="43" t="s">
        <v>1120</v>
      </c>
      <c r="Y4" s="43" t="s">
        <v>1121</v>
      </c>
      <c r="Z4" s="43" t="s">
        <v>1122</v>
      </c>
      <c r="AA4" s="43" t="s">
        <v>1123</v>
      </c>
      <c r="AB4" s="43" t="s">
        <v>1124</v>
      </c>
      <c r="AC4" s="43" t="s">
        <v>1125</v>
      </c>
      <c r="AD4" s="43" t="s">
        <v>1126</v>
      </c>
      <c r="AE4" s="43" t="s">
        <v>1127</v>
      </c>
    </row>
    <row r="5" spans="1:31" s="37" customFormat="1" ht="39.75" customHeight="1">
      <c r="A5" s="45"/>
      <c r="B5" s="46" t="s">
        <v>1096</v>
      </c>
      <c r="C5" s="47">
        <f t="shared" ref="C5:C25" si="0">SUM(D5:AE5)</f>
        <v>114123.99999999999</v>
      </c>
      <c r="D5" s="47">
        <f t="shared" ref="D5:AE5" si="1">D6+D11+D22+D26+D28+D31+D34+D36+D40+D42</f>
        <v>12700.31</v>
      </c>
      <c r="E5" s="47">
        <f t="shared" si="1"/>
        <v>0</v>
      </c>
      <c r="F5" s="47">
        <f t="shared" si="1"/>
        <v>0</v>
      </c>
      <c r="G5" s="47">
        <f t="shared" si="1"/>
        <v>11335.529999999999</v>
      </c>
      <c r="H5" s="47">
        <f t="shared" si="1"/>
        <v>44598.74</v>
      </c>
      <c r="I5" s="47">
        <f t="shared" si="1"/>
        <v>102.81</v>
      </c>
      <c r="J5" s="47">
        <f t="shared" si="1"/>
        <v>1440.51</v>
      </c>
      <c r="K5" s="47">
        <f t="shared" si="1"/>
        <v>11442.79</v>
      </c>
      <c r="L5" s="47">
        <f t="shared" si="1"/>
        <v>0</v>
      </c>
      <c r="M5" s="47">
        <f t="shared" si="1"/>
        <v>7913.7499999999991</v>
      </c>
      <c r="N5" s="47">
        <f t="shared" si="1"/>
        <v>271.51</v>
      </c>
      <c r="O5" s="47">
        <f t="shared" si="1"/>
        <v>2341.85</v>
      </c>
      <c r="P5" s="47">
        <f t="shared" si="1"/>
        <v>14028.5</v>
      </c>
      <c r="Q5" s="47">
        <f t="shared" si="1"/>
        <v>1565.46</v>
      </c>
      <c r="R5" s="47">
        <f t="shared" si="1"/>
        <v>522.16000000000008</v>
      </c>
      <c r="S5" s="47">
        <f t="shared" si="1"/>
        <v>117.82000000000001</v>
      </c>
      <c r="T5" s="47">
        <f t="shared" si="1"/>
        <v>0</v>
      </c>
      <c r="U5" s="47">
        <f t="shared" si="1"/>
        <v>0</v>
      </c>
      <c r="V5" s="47">
        <f t="shared" si="1"/>
        <v>727.18000000000006</v>
      </c>
      <c r="W5" s="47">
        <f t="shared" si="1"/>
        <v>4918.3500000000004</v>
      </c>
      <c r="X5" s="47">
        <f t="shared" si="1"/>
        <v>96.73</v>
      </c>
      <c r="Y5" s="47">
        <f t="shared" si="1"/>
        <v>0</v>
      </c>
      <c r="Z5" s="47">
        <f t="shared" si="1"/>
        <v>0</v>
      </c>
      <c r="AA5" s="47">
        <f t="shared" si="1"/>
        <v>0</v>
      </c>
      <c r="AB5" s="47">
        <f t="shared" si="1"/>
        <v>0</v>
      </c>
      <c r="AC5" s="47">
        <f t="shared" si="1"/>
        <v>0</v>
      </c>
      <c r="AD5" s="47">
        <f t="shared" si="1"/>
        <v>0</v>
      </c>
      <c r="AE5" s="47">
        <f t="shared" si="1"/>
        <v>0</v>
      </c>
    </row>
    <row r="6" spans="1:31" s="38" customFormat="1" ht="39.75" customHeight="1">
      <c r="A6" s="45" t="s">
        <v>1128</v>
      </c>
      <c r="B6" s="46" t="s">
        <v>1129</v>
      </c>
      <c r="C6" s="47">
        <f t="shared" si="0"/>
        <v>23059.999999999993</v>
      </c>
      <c r="D6" s="47">
        <f t="shared" ref="D6:AE6" si="2">SUM(D7:D10)</f>
        <v>7450.4299999999994</v>
      </c>
      <c r="E6" s="47">
        <f t="shared" si="2"/>
        <v>0</v>
      </c>
      <c r="F6" s="47">
        <f t="shared" si="2"/>
        <v>0</v>
      </c>
      <c r="G6" s="47">
        <f t="shared" si="2"/>
        <v>5675.6999999999989</v>
      </c>
      <c r="H6" s="47">
        <f t="shared" si="2"/>
        <v>235.28</v>
      </c>
      <c r="I6" s="47">
        <f t="shared" si="2"/>
        <v>58.41</v>
      </c>
      <c r="J6" s="47">
        <f t="shared" si="2"/>
        <v>89.53</v>
      </c>
      <c r="K6" s="47">
        <f t="shared" si="2"/>
        <v>3041.97</v>
      </c>
      <c r="L6" s="47">
        <f t="shared" si="2"/>
        <v>0</v>
      </c>
      <c r="M6" s="47">
        <f t="shared" si="2"/>
        <v>1502.6</v>
      </c>
      <c r="N6" s="47">
        <f t="shared" si="2"/>
        <v>71.759999999999991</v>
      </c>
      <c r="O6" s="47">
        <f t="shared" si="2"/>
        <v>168.12</v>
      </c>
      <c r="P6" s="47">
        <f t="shared" si="2"/>
        <v>2243.98</v>
      </c>
      <c r="Q6" s="47">
        <f t="shared" si="2"/>
        <v>345.63</v>
      </c>
      <c r="R6" s="47">
        <f t="shared" si="2"/>
        <v>272.96000000000004</v>
      </c>
      <c r="S6" s="47">
        <f t="shared" si="2"/>
        <v>52.42</v>
      </c>
      <c r="T6" s="47">
        <f t="shared" si="2"/>
        <v>0</v>
      </c>
      <c r="U6" s="47">
        <f t="shared" si="2"/>
        <v>0</v>
      </c>
      <c r="V6" s="47">
        <f t="shared" si="2"/>
        <v>272.37</v>
      </c>
      <c r="W6" s="47">
        <f t="shared" si="2"/>
        <v>1533.31</v>
      </c>
      <c r="X6" s="47">
        <f t="shared" si="2"/>
        <v>45.53</v>
      </c>
      <c r="Y6" s="47">
        <f t="shared" si="2"/>
        <v>0</v>
      </c>
      <c r="Z6" s="47">
        <f t="shared" si="2"/>
        <v>0</v>
      </c>
      <c r="AA6" s="47">
        <f t="shared" si="2"/>
        <v>0</v>
      </c>
      <c r="AB6" s="47">
        <f t="shared" si="2"/>
        <v>0</v>
      </c>
      <c r="AC6" s="47">
        <f t="shared" si="2"/>
        <v>0</v>
      </c>
      <c r="AD6" s="47">
        <f t="shared" si="2"/>
        <v>0</v>
      </c>
      <c r="AE6" s="47">
        <f t="shared" si="2"/>
        <v>0</v>
      </c>
    </row>
    <row r="7" spans="1:31" s="39" customFormat="1" ht="39.75" customHeight="1">
      <c r="A7" s="48" t="s">
        <v>1130</v>
      </c>
      <c r="B7" s="49" t="s">
        <v>1131</v>
      </c>
      <c r="C7" s="50">
        <f t="shared" si="0"/>
        <v>11983.999999999998</v>
      </c>
      <c r="D7" s="50">
        <f>8944.06-3000</f>
        <v>5944.0599999999995</v>
      </c>
      <c r="E7" s="50">
        <v>0</v>
      </c>
      <c r="F7" s="50">
        <v>0</v>
      </c>
      <c r="G7" s="50">
        <f>3974.86-960.59</f>
        <v>3014.27</v>
      </c>
      <c r="H7" s="50">
        <v>224.63</v>
      </c>
      <c r="I7" s="50">
        <v>56.54</v>
      </c>
      <c r="J7" s="50">
        <v>87.18</v>
      </c>
      <c r="K7" s="50">
        <v>359.77</v>
      </c>
      <c r="L7" s="50">
        <v>0</v>
      </c>
      <c r="M7" s="50">
        <v>182.78</v>
      </c>
      <c r="N7" s="50">
        <v>67.459999999999994</v>
      </c>
      <c r="O7" s="50">
        <v>135.53</v>
      </c>
      <c r="P7" s="50">
        <v>794.89</v>
      </c>
      <c r="Q7" s="50">
        <v>224.38</v>
      </c>
      <c r="R7" s="50">
        <v>264.97000000000003</v>
      </c>
      <c r="S7" s="50">
        <v>51.13</v>
      </c>
      <c r="T7" s="50">
        <v>0</v>
      </c>
      <c r="U7" s="50">
        <v>0</v>
      </c>
      <c r="V7" s="50">
        <v>265.75</v>
      </c>
      <c r="W7" s="50">
        <v>266.35000000000002</v>
      </c>
      <c r="X7" s="50">
        <v>44.31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</row>
    <row r="8" spans="1:31" s="39" customFormat="1" ht="39.75" customHeight="1">
      <c r="A8" s="48" t="s">
        <v>1132</v>
      </c>
      <c r="B8" s="49" t="s">
        <v>1133</v>
      </c>
      <c r="C8" s="50">
        <f t="shared" si="0"/>
        <v>5077</v>
      </c>
      <c r="D8" s="50">
        <v>1081.8</v>
      </c>
      <c r="E8" s="50">
        <v>0</v>
      </c>
      <c r="F8" s="50">
        <v>0</v>
      </c>
      <c r="G8" s="50">
        <v>315.66000000000003</v>
      </c>
      <c r="H8" s="50">
        <v>0</v>
      </c>
      <c r="I8" s="50">
        <v>0</v>
      </c>
      <c r="J8" s="50">
        <v>0</v>
      </c>
      <c r="K8" s="50">
        <v>2591.52</v>
      </c>
      <c r="L8" s="50">
        <v>0</v>
      </c>
      <c r="M8" s="50">
        <v>1047.06</v>
      </c>
      <c r="N8" s="50">
        <v>0</v>
      </c>
      <c r="O8" s="50">
        <v>0</v>
      </c>
      <c r="P8" s="50">
        <v>11.47</v>
      </c>
      <c r="Q8" s="50">
        <v>29.49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</row>
    <row r="9" spans="1:31" s="39" customFormat="1" ht="39.75" customHeight="1">
      <c r="A9" s="48" t="s">
        <v>1134</v>
      </c>
      <c r="B9" s="49" t="s">
        <v>1135</v>
      </c>
      <c r="C9" s="50">
        <f t="shared" si="0"/>
        <v>2807</v>
      </c>
      <c r="D9" s="50">
        <v>0</v>
      </c>
      <c r="E9" s="50">
        <v>0</v>
      </c>
      <c r="F9" s="50">
        <v>0</v>
      </c>
      <c r="G9" s="50">
        <v>1540.04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1266.96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</row>
    <row r="10" spans="1:31" s="39" customFormat="1" ht="39.75" customHeight="1">
      <c r="A10" s="48" t="s">
        <v>1136</v>
      </c>
      <c r="B10" s="49" t="s">
        <v>1137</v>
      </c>
      <c r="C10" s="50">
        <f t="shared" si="0"/>
        <v>3191.9999999999995</v>
      </c>
      <c r="D10" s="50">
        <v>424.57</v>
      </c>
      <c r="E10" s="50">
        <v>0</v>
      </c>
      <c r="F10" s="50">
        <v>0</v>
      </c>
      <c r="G10" s="50">
        <v>805.73</v>
      </c>
      <c r="H10" s="50">
        <v>10.65</v>
      </c>
      <c r="I10" s="50">
        <v>1.87</v>
      </c>
      <c r="J10" s="50">
        <v>2.35</v>
      </c>
      <c r="K10" s="50">
        <v>90.68</v>
      </c>
      <c r="L10" s="50">
        <v>0</v>
      </c>
      <c r="M10" s="50">
        <v>272.76</v>
      </c>
      <c r="N10" s="50">
        <v>4.3</v>
      </c>
      <c r="O10" s="50">
        <v>32.590000000000003</v>
      </c>
      <c r="P10" s="50">
        <v>1437.62</v>
      </c>
      <c r="Q10" s="50">
        <v>91.76</v>
      </c>
      <c r="R10" s="50">
        <v>7.99</v>
      </c>
      <c r="S10" s="50">
        <v>1.29</v>
      </c>
      <c r="T10" s="50">
        <v>0</v>
      </c>
      <c r="U10" s="50">
        <v>0</v>
      </c>
      <c r="V10" s="50">
        <v>6.62</v>
      </c>
      <c r="W10" s="50">
        <v>0</v>
      </c>
      <c r="X10" s="50">
        <v>1.22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</row>
    <row r="11" spans="1:31" s="38" customFormat="1" ht="39.75" customHeight="1">
      <c r="A11" s="45" t="s">
        <v>1138</v>
      </c>
      <c r="B11" s="46" t="s">
        <v>1139</v>
      </c>
      <c r="C11" s="47">
        <f t="shared" si="0"/>
        <v>10698</v>
      </c>
      <c r="D11" s="47">
        <f t="shared" ref="D11:AE11" si="3">SUM(D12:D21)</f>
        <v>3268.3999999999996</v>
      </c>
      <c r="E11" s="47">
        <f t="shared" si="3"/>
        <v>0</v>
      </c>
      <c r="F11" s="47">
        <f t="shared" si="3"/>
        <v>0</v>
      </c>
      <c r="G11" s="47">
        <f t="shared" si="3"/>
        <v>4806.51</v>
      </c>
      <c r="H11" s="47">
        <f t="shared" si="3"/>
        <v>210.04000000000002</v>
      </c>
      <c r="I11" s="47">
        <f t="shared" si="3"/>
        <v>44.4</v>
      </c>
      <c r="J11" s="47">
        <f t="shared" si="3"/>
        <v>42.71</v>
      </c>
      <c r="K11" s="47">
        <f t="shared" si="3"/>
        <v>166.22</v>
      </c>
      <c r="L11" s="47">
        <f t="shared" si="3"/>
        <v>0</v>
      </c>
      <c r="M11" s="47">
        <f t="shared" si="3"/>
        <v>111.84</v>
      </c>
      <c r="N11" s="47">
        <f t="shared" si="3"/>
        <v>62.14</v>
      </c>
      <c r="O11" s="47">
        <f t="shared" si="3"/>
        <v>105.77999999999999</v>
      </c>
      <c r="P11" s="47">
        <f t="shared" si="3"/>
        <v>1478.95</v>
      </c>
      <c r="Q11" s="47">
        <f t="shared" si="3"/>
        <v>146.81</v>
      </c>
      <c r="R11" s="47">
        <f t="shared" si="3"/>
        <v>96.6</v>
      </c>
      <c r="S11" s="47">
        <f t="shared" si="3"/>
        <v>40.400000000000006</v>
      </c>
      <c r="T11" s="47">
        <f t="shared" si="3"/>
        <v>0</v>
      </c>
      <c r="U11" s="47">
        <f t="shared" si="3"/>
        <v>0</v>
      </c>
      <c r="V11" s="47">
        <f t="shared" si="3"/>
        <v>81</v>
      </c>
      <c r="W11" s="47">
        <f t="shared" si="3"/>
        <v>0</v>
      </c>
      <c r="X11" s="47">
        <f t="shared" si="3"/>
        <v>36.200000000000003</v>
      </c>
      <c r="Y11" s="47">
        <f t="shared" si="3"/>
        <v>0</v>
      </c>
      <c r="Z11" s="47">
        <f t="shared" si="3"/>
        <v>0</v>
      </c>
      <c r="AA11" s="47">
        <f t="shared" si="3"/>
        <v>0</v>
      </c>
      <c r="AB11" s="47">
        <f t="shared" si="3"/>
        <v>0</v>
      </c>
      <c r="AC11" s="47">
        <f t="shared" si="3"/>
        <v>0</v>
      </c>
      <c r="AD11" s="47">
        <f t="shared" si="3"/>
        <v>0</v>
      </c>
      <c r="AE11" s="47">
        <f t="shared" si="3"/>
        <v>0</v>
      </c>
    </row>
    <row r="12" spans="1:31" s="39" customFormat="1" ht="39.75" customHeight="1">
      <c r="A12" s="48" t="s">
        <v>1140</v>
      </c>
      <c r="B12" s="49" t="s">
        <v>1141</v>
      </c>
      <c r="C12" s="50">
        <f t="shared" si="0"/>
        <v>7344</v>
      </c>
      <c r="D12" s="50">
        <v>2030.55</v>
      </c>
      <c r="E12" s="50">
        <v>0</v>
      </c>
      <c r="F12" s="50">
        <v>0</v>
      </c>
      <c r="G12" s="50">
        <v>3631.82</v>
      </c>
      <c r="H12" s="50">
        <v>75.900000000000006</v>
      </c>
      <c r="I12" s="50">
        <v>15.7</v>
      </c>
      <c r="J12" s="50">
        <v>15.2</v>
      </c>
      <c r="K12" s="50">
        <v>62.85</v>
      </c>
      <c r="L12" s="50">
        <v>0</v>
      </c>
      <c r="M12" s="50">
        <v>62.64</v>
      </c>
      <c r="N12" s="50">
        <v>31.44</v>
      </c>
      <c r="O12" s="50">
        <v>70.099999999999994</v>
      </c>
      <c r="P12" s="50">
        <v>1173.3800000000001</v>
      </c>
      <c r="Q12" s="50">
        <v>55.9</v>
      </c>
      <c r="R12" s="50">
        <v>40.22</v>
      </c>
      <c r="S12" s="50">
        <v>15.6</v>
      </c>
      <c r="T12" s="50">
        <v>0</v>
      </c>
      <c r="U12" s="50">
        <v>0</v>
      </c>
      <c r="V12" s="50">
        <v>51</v>
      </c>
      <c r="W12" s="50">
        <v>0</v>
      </c>
      <c r="X12" s="50">
        <v>11.7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</row>
    <row r="13" spans="1:31" s="39" customFormat="1" ht="39.75" customHeight="1">
      <c r="A13" s="48" t="s">
        <v>1142</v>
      </c>
      <c r="B13" s="49" t="s">
        <v>1143</v>
      </c>
      <c r="C13" s="50">
        <f t="shared" si="0"/>
        <v>109.00000000000001</v>
      </c>
      <c r="D13" s="50">
        <v>59.15</v>
      </c>
      <c r="E13" s="50">
        <v>0</v>
      </c>
      <c r="F13" s="50">
        <v>0</v>
      </c>
      <c r="G13" s="50">
        <v>10.25</v>
      </c>
      <c r="H13" s="50">
        <v>2.1</v>
      </c>
      <c r="I13" s="50">
        <v>6.2</v>
      </c>
      <c r="J13" s="50">
        <v>0.3</v>
      </c>
      <c r="K13" s="50">
        <v>6.29</v>
      </c>
      <c r="L13" s="50">
        <v>0</v>
      </c>
      <c r="M13" s="50">
        <v>1</v>
      </c>
      <c r="N13" s="50">
        <v>2.8</v>
      </c>
      <c r="O13" s="50">
        <v>0</v>
      </c>
      <c r="P13" s="50">
        <v>15.21</v>
      </c>
      <c r="Q13" s="50">
        <v>0.5</v>
      </c>
      <c r="R13" s="50">
        <v>1.4</v>
      </c>
      <c r="S13" s="50">
        <v>0.5</v>
      </c>
      <c r="T13" s="50">
        <v>0</v>
      </c>
      <c r="U13" s="50">
        <v>0</v>
      </c>
      <c r="V13" s="50">
        <v>0</v>
      </c>
      <c r="W13" s="50">
        <v>0</v>
      </c>
      <c r="X13" s="50">
        <v>3.3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</row>
    <row r="14" spans="1:31" s="39" customFormat="1" ht="39.75" customHeight="1">
      <c r="A14" s="48" t="s">
        <v>1144</v>
      </c>
      <c r="B14" s="49" t="s">
        <v>1145</v>
      </c>
      <c r="C14" s="50">
        <f t="shared" si="0"/>
        <v>208.99999999999997</v>
      </c>
      <c r="D14" s="50">
        <v>117.72</v>
      </c>
      <c r="E14" s="50">
        <v>0</v>
      </c>
      <c r="F14" s="50">
        <v>0</v>
      </c>
      <c r="G14" s="50">
        <v>39.42</v>
      </c>
      <c r="H14" s="50">
        <v>15.2</v>
      </c>
      <c r="I14" s="50">
        <v>6</v>
      </c>
      <c r="J14" s="50">
        <v>0</v>
      </c>
      <c r="K14" s="50">
        <v>1.81</v>
      </c>
      <c r="L14" s="50">
        <v>0</v>
      </c>
      <c r="M14" s="50">
        <v>0.5</v>
      </c>
      <c r="N14" s="50">
        <v>1.4</v>
      </c>
      <c r="O14" s="50">
        <v>0</v>
      </c>
      <c r="P14" s="50">
        <v>14.5</v>
      </c>
      <c r="Q14" s="50">
        <v>0.7</v>
      </c>
      <c r="R14" s="50">
        <v>3.05</v>
      </c>
      <c r="S14" s="50">
        <v>8</v>
      </c>
      <c r="T14" s="50">
        <v>0</v>
      </c>
      <c r="U14" s="50">
        <v>0</v>
      </c>
      <c r="V14" s="50">
        <v>0</v>
      </c>
      <c r="W14" s="50">
        <v>0</v>
      </c>
      <c r="X14" s="50">
        <v>0.7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</row>
    <row r="15" spans="1:31" s="39" customFormat="1" ht="39.75" customHeight="1">
      <c r="A15" s="48" t="s">
        <v>1146</v>
      </c>
      <c r="B15" s="49" t="s">
        <v>1147</v>
      </c>
      <c r="C15" s="50">
        <f t="shared" si="0"/>
        <v>130</v>
      </c>
      <c r="D15" s="50">
        <v>42.64</v>
      </c>
      <c r="E15" s="50">
        <v>0</v>
      </c>
      <c r="F15" s="50">
        <v>0</v>
      </c>
      <c r="G15" s="50">
        <v>29.96</v>
      </c>
      <c r="H15" s="50">
        <v>2.2000000000000002</v>
      </c>
      <c r="I15" s="50">
        <v>2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51.2</v>
      </c>
      <c r="Q15" s="50">
        <v>0</v>
      </c>
      <c r="R15" s="50">
        <v>0</v>
      </c>
      <c r="S15" s="50">
        <v>2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</row>
    <row r="16" spans="1:31" s="39" customFormat="1" ht="39.75" customHeight="1">
      <c r="A16" s="48" t="s">
        <v>1148</v>
      </c>
      <c r="B16" s="49" t="s">
        <v>1149</v>
      </c>
      <c r="C16" s="50">
        <f t="shared" si="0"/>
        <v>1138</v>
      </c>
      <c r="D16" s="50">
        <v>463</v>
      </c>
      <c r="E16" s="50">
        <v>0</v>
      </c>
      <c r="F16" s="50">
        <v>0</v>
      </c>
      <c r="G16" s="50">
        <v>522.84</v>
      </c>
      <c r="H16" s="50">
        <v>16.100000000000001</v>
      </c>
      <c r="I16" s="50">
        <v>6.4</v>
      </c>
      <c r="J16" s="50">
        <v>4.5</v>
      </c>
      <c r="K16" s="50">
        <v>9.1999999999999993</v>
      </c>
      <c r="L16" s="50">
        <v>0</v>
      </c>
      <c r="M16" s="50">
        <v>4.2</v>
      </c>
      <c r="N16" s="50">
        <v>10.8</v>
      </c>
      <c r="O16" s="50">
        <v>0</v>
      </c>
      <c r="P16" s="50">
        <v>62.56</v>
      </c>
      <c r="Q16" s="50">
        <v>6</v>
      </c>
      <c r="R16" s="50">
        <v>30.4</v>
      </c>
      <c r="S16" s="50">
        <v>1</v>
      </c>
      <c r="T16" s="50">
        <v>0</v>
      </c>
      <c r="U16" s="50">
        <v>0</v>
      </c>
      <c r="V16" s="50">
        <v>0</v>
      </c>
      <c r="W16" s="50">
        <v>0</v>
      </c>
      <c r="X16" s="50">
        <v>1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</row>
    <row r="17" spans="1:31" s="39" customFormat="1" ht="39.75" customHeight="1">
      <c r="A17" s="48" t="s">
        <v>1150</v>
      </c>
      <c r="B17" s="49" t="s">
        <v>1151</v>
      </c>
      <c r="C17" s="50">
        <f t="shared" si="0"/>
        <v>283</v>
      </c>
      <c r="D17" s="50">
        <v>114.65</v>
      </c>
      <c r="E17" s="50">
        <v>0</v>
      </c>
      <c r="F17" s="50">
        <v>0</v>
      </c>
      <c r="G17" s="50">
        <v>21.31</v>
      </c>
      <c r="H17" s="50">
        <v>4.9000000000000004</v>
      </c>
      <c r="I17" s="50">
        <v>2</v>
      </c>
      <c r="J17" s="50">
        <v>3.2</v>
      </c>
      <c r="K17" s="50">
        <v>14.51</v>
      </c>
      <c r="L17" s="50">
        <v>0</v>
      </c>
      <c r="M17" s="50">
        <v>5.8</v>
      </c>
      <c r="N17" s="50">
        <v>5</v>
      </c>
      <c r="O17" s="50">
        <v>5.6</v>
      </c>
      <c r="P17" s="50">
        <v>83.1</v>
      </c>
      <c r="Q17" s="50">
        <v>6</v>
      </c>
      <c r="R17" s="50">
        <v>15.43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1.5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</row>
    <row r="18" spans="1:31" s="39" customFormat="1" ht="39.75" customHeight="1">
      <c r="A18" s="48" t="s">
        <v>1152</v>
      </c>
      <c r="B18" s="49" t="s">
        <v>1153</v>
      </c>
      <c r="C18" s="50">
        <f t="shared" si="0"/>
        <v>8</v>
      </c>
      <c r="D18" s="50">
        <v>0</v>
      </c>
      <c r="E18" s="50">
        <v>0</v>
      </c>
      <c r="F18" s="50">
        <v>0</v>
      </c>
      <c r="G18" s="50">
        <v>0</v>
      </c>
      <c r="H18" s="50">
        <v>8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</row>
    <row r="19" spans="1:31" s="39" customFormat="1" ht="39.75" customHeight="1">
      <c r="A19" s="48" t="s">
        <v>1154</v>
      </c>
      <c r="B19" s="49" t="s">
        <v>1155</v>
      </c>
      <c r="C19" s="50">
        <f t="shared" si="0"/>
        <v>323</v>
      </c>
      <c r="D19" s="50">
        <v>143.22999999999999</v>
      </c>
      <c r="E19" s="50">
        <v>0</v>
      </c>
      <c r="F19" s="50">
        <v>0</v>
      </c>
      <c r="G19" s="50">
        <v>130.66999999999999</v>
      </c>
      <c r="H19" s="50">
        <v>0.3</v>
      </c>
      <c r="I19" s="50">
        <v>4</v>
      </c>
      <c r="J19" s="50">
        <v>0</v>
      </c>
      <c r="K19" s="50">
        <v>14.25</v>
      </c>
      <c r="L19" s="50">
        <v>0</v>
      </c>
      <c r="M19" s="50">
        <v>0</v>
      </c>
      <c r="N19" s="50">
        <v>0</v>
      </c>
      <c r="O19" s="50">
        <v>0</v>
      </c>
      <c r="P19" s="50">
        <v>25.75</v>
      </c>
      <c r="Q19" s="50">
        <v>0</v>
      </c>
      <c r="R19" s="50">
        <v>4.8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</row>
    <row r="20" spans="1:31" s="39" customFormat="1" ht="39.75" customHeight="1">
      <c r="A20" s="48" t="s">
        <v>1156</v>
      </c>
      <c r="B20" s="49" t="s">
        <v>1157</v>
      </c>
      <c r="C20" s="50">
        <f t="shared" si="0"/>
        <v>263</v>
      </c>
      <c r="D20" s="50">
        <v>141.35</v>
      </c>
      <c r="E20" s="50">
        <v>0</v>
      </c>
      <c r="F20" s="50">
        <v>0</v>
      </c>
      <c r="G20" s="50">
        <v>69.510000000000005</v>
      </c>
      <c r="H20" s="50">
        <v>13.1</v>
      </c>
      <c r="I20" s="50">
        <v>2</v>
      </c>
      <c r="J20" s="50">
        <v>11.51</v>
      </c>
      <c r="K20" s="50">
        <v>4.13</v>
      </c>
      <c r="L20" s="50">
        <v>0</v>
      </c>
      <c r="M20" s="50">
        <v>2.5</v>
      </c>
      <c r="N20" s="50">
        <v>1.2</v>
      </c>
      <c r="O20" s="50">
        <v>3.7</v>
      </c>
      <c r="P20" s="50">
        <v>4.5</v>
      </c>
      <c r="Q20" s="50">
        <v>3.2</v>
      </c>
      <c r="R20" s="50">
        <v>1.3</v>
      </c>
      <c r="S20" s="50">
        <v>3</v>
      </c>
      <c r="T20" s="50">
        <v>0</v>
      </c>
      <c r="U20" s="50">
        <v>0</v>
      </c>
      <c r="V20" s="50">
        <v>0</v>
      </c>
      <c r="W20" s="50">
        <v>0</v>
      </c>
      <c r="X20" s="50">
        <v>2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</row>
    <row r="21" spans="1:31" s="39" customFormat="1" ht="39.75" customHeight="1">
      <c r="A21" s="48" t="s">
        <v>1158</v>
      </c>
      <c r="B21" s="49" t="s">
        <v>1159</v>
      </c>
      <c r="C21" s="50">
        <f t="shared" si="0"/>
        <v>891</v>
      </c>
      <c r="D21" s="50">
        <v>156.11000000000001</v>
      </c>
      <c r="E21" s="50">
        <v>0</v>
      </c>
      <c r="F21" s="50">
        <v>0</v>
      </c>
      <c r="G21" s="50">
        <v>350.73</v>
      </c>
      <c r="H21" s="50">
        <v>72.239999999999995</v>
      </c>
      <c r="I21" s="50">
        <v>0.1</v>
      </c>
      <c r="J21" s="50">
        <v>8</v>
      </c>
      <c r="K21" s="50">
        <v>53.18</v>
      </c>
      <c r="L21" s="50">
        <v>0</v>
      </c>
      <c r="M21" s="50">
        <v>35.200000000000003</v>
      </c>
      <c r="N21" s="50">
        <v>9.5</v>
      </c>
      <c r="O21" s="50">
        <v>26.38</v>
      </c>
      <c r="P21" s="50">
        <v>48.75</v>
      </c>
      <c r="Q21" s="50">
        <v>74.510000000000005</v>
      </c>
      <c r="R21" s="50">
        <v>0</v>
      </c>
      <c r="S21" s="50">
        <v>10.3</v>
      </c>
      <c r="T21" s="50">
        <v>0</v>
      </c>
      <c r="U21" s="50">
        <v>0</v>
      </c>
      <c r="V21" s="50">
        <v>30</v>
      </c>
      <c r="W21" s="50">
        <v>0</v>
      </c>
      <c r="X21" s="50">
        <v>16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</row>
    <row r="22" spans="1:31" s="38" customFormat="1" ht="39.75" customHeight="1">
      <c r="A22" s="45" t="s">
        <v>1160</v>
      </c>
      <c r="B22" s="46" t="s">
        <v>1161</v>
      </c>
      <c r="C22" s="47">
        <f t="shared" si="0"/>
        <v>0</v>
      </c>
      <c r="D22" s="47">
        <f t="shared" ref="D22:AE22" si="4">SUM(D23:D25)</f>
        <v>0</v>
      </c>
      <c r="E22" s="47">
        <f t="shared" si="4"/>
        <v>0</v>
      </c>
      <c r="F22" s="47">
        <f t="shared" si="4"/>
        <v>0</v>
      </c>
      <c r="G22" s="47">
        <f t="shared" si="4"/>
        <v>0</v>
      </c>
      <c r="H22" s="47">
        <f t="shared" si="4"/>
        <v>0</v>
      </c>
      <c r="I22" s="47">
        <f t="shared" si="4"/>
        <v>0</v>
      </c>
      <c r="J22" s="47">
        <f t="shared" si="4"/>
        <v>0</v>
      </c>
      <c r="K22" s="47">
        <f t="shared" si="4"/>
        <v>0</v>
      </c>
      <c r="L22" s="47">
        <f t="shared" si="4"/>
        <v>0</v>
      </c>
      <c r="M22" s="47">
        <f t="shared" si="4"/>
        <v>0</v>
      </c>
      <c r="N22" s="47">
        <f t="shared" si="4"/>
        <v>0</v>
      </c>
      <c r="O22" s="47">
        <f t="shared" si="4"/>
        <v>0</v>
      </c>
      <c r="P22" s="47">
        <f t="shared" si="4"/>
        <v>0</v>
      </c>
      <c r="Q22" s="47">
        <f t="shared" si="4"/>
        <v>0</v>
      </c>
      <c r="R22" s="47">
        <f t="shared" si="4"/>
        <v>0</v>
      </c>
      <c r="S22" s="47">
        <f t="shared" si="4"/>
        <v>0</v>
      </c>
      <c r="T22" s="47">
        <f t="shared" si="4"/>
        <v>0</v>
      </c>
      <c r="U22" s="47">
        <f t="shared" si="4"/>
        <v>0</v>
      </c>
      <c r="V22" s="47">
        <f t="shared" si="4"/>
        <v>0</v>
      </c>
      <c r="W22" s="47">
        <f t="shared" si="4"/>
        <v>0</v>
      </c>
      <c r="X22" s="47">
        <f t="shared" si="4"/>
        <v>0</v>
      </c>
      <c r="Y22" s="47">
        <f t="shared" si="4"/>
        <v>0</v>
      </c>
      <c r="Z22" s="47">
        <f t="shared" si="4"/>
        <v>0</v>
      </c>
      <c r="AA22" s="47">
        <f t="shared" si="4"/>
        <v>0</v>
      </c>
      <c r="AB22" s="47">
        <f t="shared" si="4"/>
        <v>0</v>
      </c>
      <c r="AC22" s="47">
        <f t="shared" si="4"/>
        <v>0</v>
      </c>
      <c r="AD22" s="47">
        <f t="shared" si="4"/>
        <v>0</v>
      </c>
      <c r="AE22" s="47">
        <f t="shared" si="4"/>
        <v>0</v>
      </c>
    </row>
    <row r="23" spans="1:31" s="39" customFormat="1" ht="39.75" customHeight="1">
      <c r="A23" s="48" t="s">
        <v>1162</v>
      </c>
      <c r="B23" s="49" t="s">
        <v>1163</v>
      </c>
      <c r="C23" s="50">
        <f t="shared" si="0"/>
        <v>0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</row>
    <row r="24" spans="1:31" s="39" customFormat="1" ht="39.75" customHeight="1">
      <c r="A24" s="48" t="s">
        <v>1164</v>
      </c>
      <c r="B24" s="49" t="s">
        <v>1165</v>
      </c>
      <c r="C24" s="50">
        <f t="shared" si="0"/>
        <v>0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</row>
    <row r="25" spans="1:31" s="39" customFormat="1" ht="39.75" customHeight="1">
      <c r="A25" s="48" t="s">
        <v>1166</v>
      </c>
      <c r="B25" s="49" t="s">
        <v>1167</v>
      </c>
      <c r="C25" s="50">
        <f t="shared" si="0"/>
        <v>0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</row>
    <row r="26" spans="1:31" s="38" customFormat="1" ht="39.75" customHeight="1">
      <c r="A26" s="45" t="s">
        <v>1168</v>
      </c>
      <c r="B26" s="46" t="s">
        <v>1169</v>
      </c>
      <c r="C26" s="47">
        <f t="shared" ref="C26:C43" si="5">SUM(D26:AE26)</f>
        <v>0</v>
      </c>
      <c r="D26" s="47">
        <f t="shared" ref="D26:AE26" si="6">D27</f>
        <v>0</v>
      </c>
      <c r="E26" s="47">
        <f t="shared" si="6"/>
        <v>0</v>
      </c>
      <c r="F26" s="47">
        <f t="shared" si="6"/>
        <v>0</v>
      </c>
      <c r="G26" s="47">
        <f t="shared" si="6"/>
        <v>0</v>
      </c>
      <c r="H26" s="47">
        <f t="shared" si="6"/>
        <v>0</v>
      </c>
      <c r="I26" s="47">
        <f t="shared" si="6"/>
        <v>0</v>
      </c>
      <c r="J26" s="47">
        <f t="shared" si="6"/>
        <v>0</v>
      </c>
      <c r="K26" s="47">
        <f t="shared" si="6"/>
        <v>0</v>
      </c>
      <c r="L26" s="47">
        <f t="shared" si="6"/>
        <v>0</v>
      </c>
      <c r="M26" s="47">
        <f t="shared" si="6"/>
        <v>0</v>
      </c>
      <c r="N26" s="47">
        <f t="shared" si="6"/>
        <v>0</v>
      </c>
      <c r="O26" s="47">
        <f t="shared" si="6"/>
        <v>0</v>
      </c>
      <c r="P26" s="47">
        <f t="shared" si="6"/>
        <v>0</v>
      </c>
      <c r="Q26" s="47">
        <f t="shared" si="6"/>
        <v>0</v>
      </c>
      <c r="R26" s="47">
        <f t="shared" si="6"/>
        <v>0</v>
      </c>
      <c r="S26" s="47">
        <f t="shared" si="6"/>
        <v>0</v>
      </c>
      <c r="T26" s="47">
        <f t="shared" si="6"/>
        <v>0</v>
      </c>
      <c r="U26" s="47">
        <f t="shared" si="6"/>
        <v>0</v>
      </c>
      <c r="V26" s="47">
        <f t="shared" si="6"/>
        <v>0</v>
      </c>
      <c r="W26" s="47">
        <f t="shared" si="6"/>
        <v>0</v>
      </c>
      <c r="X26" s="47">
        <f t="shared" si="6"/>
        <v>0</v>
      </c>
      <c r="Y26" s="47">
        <f t="shared" si="6"/>
        <v>0</v>
      </c>
      <c r="Z26" s="47">
        <f t="shared" si="6"/>
        <v>0</v>
      </c>
      <c r="AA26" s="47">
        <f t="shared" si="6"/>
        <v>0</v>
      </c>
      <c r="AB26" s="47">
        <f t="shared" si="6"/>
        <v>0</v>
      </c>
      <c r="AC26" s="47">
        <f t="shared" si="6"/>
        <v>0</v>
      </c>
      <c r="AD26" s="47">
        <f t="shared" si="6"/>
        <v>0</v>
      </c>
      <c r="AE26" s="47">
        <f t="shared" si="6"/>
        <v>0</v>
      </c>
    </row>
    <row r="27" spans="1:31" s="39" customFormat="1" ht="39.75" customHeight="1">
      <c r="A27" s="48" t="s">
        <v>1170</v>
      </c>
      <c r="B27" s="49" t="s">
        <v>1171</v>
      </c>
      <c r="C27" s="50">
        <f t="shared" si="5"/>
        <v>0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</row>
    <row r="28" spans="1:31" s="38" customFormat="1" ht="39.75" customHeight="1">
      <c r="A28" s="45" t="s">
        <v>1172</v>
      </c>
      <c r="B28" s="46" t="s">
        <v>1173</v>
      </c>
      <c r="C28" s="47">
        <f t="shared" si="5"/>
        <v>74487.999999999985</v>
      </c>
      <c r="D28" s="47">
        <f t="shared" ref="D28:AE28" si="7">SUM(D29:D30)</f>
        <v>1208.2</v>
      </c>
      <c r="E28" s="47">
        <f t="shared" si="7"/>
        <v>0</v>
      </c>
      <c r="F28" s="47">
        <f t="shared" si="7"/>
        <v>0</v>
      </c>
      <c r="G28" s="47">
        <f t="shared" si="7"/>
        <v>0</v>
      </c>
      <c r="H28" s="47">
        <f t="shared" si="7"/>
        <v>43002.14</v>
      </c>
      <c r="I28" s="47">
        <f t="shared" si="7"/>
        <v>0</v>
      </c>
      <c r="J28" s="47">
        <f t="shared" si="7"/>
        <v>1264.67</v>
      </c>
      <c r="K28" s="47">
        <f t="shared" si="7"/>
        <v>5812.6500000000005</v>
      </c>
      <c r="L28" s="47">
        <f t="shared" si="7"/>
        <v>0</v>
      </c>
      <c r="M28" s="47">
        <f t="shared" si="7"/>
        <v>5877.5399999999991</v>
      </c>
      <c r="N28" s="47">
        <f t="shared" si="7"/>
        <v>137.61000000000001</v>
      </c>
      <c r="O28" s="47">
        <f t="shared" si="7"/>
        <v>2030.02</v>
      </c>
      <c r="P28" s="47">
        <f t="shared" si="7"/>
        <v>10194.43</v>
      </c>
      <c r="Q28" s="47">
        <f t="shared" si="7"/>
        <v>1049.29</v>
      </c>
      <c r="R28" s="47">
        <f t="shared" si="7"/>
        <v>152.6</v>
      </c>
      <c r="S28" s="47">
        <f t="shared" si="7"/>
        <v>0</v>
      </c>
      <c r="T28" s="47">
        <f t="shared" si="7"/>
        <v>0</v>
      </c>
      <c r="U28" s="47">
        <f t="shared" si="7"/>
        <v>0</v>
      </c>
      <c r="V28" s="47">
        <f t="shared" si="7"/>
        <v>373.81</v>
      </c>
      <c r="W28" s="47">
        <f t="shared" si="7"/>
        <v>3385.04</v>
      </c>
      <c r="X28" s="47">
        <f t="shared" si="7"/>
        <v>0</v>
      </c>
      <c r="Y28" s="47">
        <f t="shared" si="7"/>
        <v>0</v>
      </c>
      <c r="Z28" s="47">
        <f t="shared" si="7"/>
        <v>0</v>
      </c>
      <c r="AA28" s="47">
        <f t="shared" si="7"/>
        <v>0</v>
      </c>
      <c r="AB28" s="47">
        <f t="shared" si="7"/>
        <v>0</v>
      </c>
      <c r="AC28" s="47">
        <f t="shared" si="7"/>
        <v>0</v>
      </c>
      <c r="AD28" s="47">
        <f t="shared" si="7"/>
        <v>0</v>
      </c>
      <c r="AE28" s="47">
        <f t="shared" si="7"/>
        <v>0</v>
      </c>
    </row>
    <row r="29" spans="1:31" s="39" customFormat="1" ht="39.75" customHeight="1">
      <c r="A29" s="48" t="s">
        <v>1174</v>
      </c>
      <c r="B29" s="49" t="s">
        <v>1175</v>
      </c>
      <c r="C29" s="50">
        <f t="shared" si="5"/>
        <v>60270.000000000015</v>
      </c>
      <c r="D29" s="50">
        <v>819.87</v>
      </c>
      <c r="E29" s="50">
        <v>0</v>
      </c>
      <c r="F29" s="50">
        <v>0</v>
      </c>
      <c r="G29" s="50">
        <v>0</v>
      </c>
      <c r="H29" s="50">
        <v>34562.230000000003</v>
      </c>
      <c r="I29" s="50">
        <v>0</v>
      </c>
      <c r="J29" s="50">
        <v>812.38</v>
      </c>
      <c r="K29" s="50">
        <v>5662.05</v>
      </c>
      <c r="L29" s="50">
        <v>0</v>
      </c>
      <c r="M29" s="50">
        <v>4282.2299999999996</v>
      </c>
      <c r="N29" s="50">
        <v>70.86</v>
      </c>
      <c r="O29" s="50">
        <v>1355.08</v>
      </c>
      <c r="P29" s="50">
        <v>7996.99</v>
      </c>
      <c r="Q29" s="50">
        <v>993.66</v>
      </c>
      <c r="R29" s="50">
        <v>139.9</v>
      </c>
      <c r="S29" s="50">
        <v>0</v>
      </c>
      <c r="T29" s="50">
        <v>0</v>
      </c>
      <c r="U29" s="50">
        <v>0</v>
      </c>
      <c r="V29" s="50">
        <v>256.81</v>
      </c>
      <c r="W29" s="50">
        <v>3317.94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</row>
    <row r="30" spans="1:31" s="39" customFormat="1" ht="39.75" customHeight="1">
      <c r="A30" s="48" t="s">
        <v>1176</v>
      </c>
      <c r="B30" s="49" t="s">
        <v>1177</v>
      </c>
      <c r="C30" s="50">
        <f t="shared" si="5"/>
        <v>14218.000000000002</v>
      </c>
      <c r="D30" s="50">
        <v>388.33</v>
      </c>
      <c r="E30" s="50">
        <v>0</v>
      </c>
      <c r="F30" s="50">
        <v>0</v>
      </c>
      <c r="G30" s="50">
        <v>0</v>
      </c>
      <c r="H30" s="50">
        <v>8439.91</v>
      </c>
      <c r="I30" s="50">
        <v>0</v>
      </c>
      <c r="J30" s="50">
        <v>452.29</v>
      </c>
      <c r="K30" s="50">
        <v>150.6</v>
      </c>
      <c r="L30" s="50">
        <v>0</v>
      </c>
      <c r="M30" s="50">
        <v>1595.31</v>
      </c>
      <c r="N30" s="50">
        <v>66.75</v>
      </c>
      <c r="O30" s="50">
        <v>674.94</v>
      </c>
      <c r="P30" s="50">
        <v>2197.44</v>
      </c>
      <c r="Q30" s="50">
        <v>55.63</v>
      </c>
      <c r="R30" s="50">
        <v>12.7</v>
      </c>
      <c r="S30" s="50">
        <v>0</v>
      </c>
      <c r="T30" s="50">
        <v>0</v>
      </c>
      <c r="U30" s="50">
        <v>0</v>
      </c>
      <c r="V30" s="50">
        <v>117</v>
      </c>
      <c r="W30" s="50">
        <v>67.099999999999994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</row>
    <row r="31" spans="1:31" s="38" customFormat="1" ht="39.75" customHeight="1">
      <c r="A31" s="45" t="s">
        <v>1178</v>
      </c>
      <c r="B31" s="46" t="s">
        <v>1179</v>
      </c>
      <c r="C31" s="47">
        <f t="shared" si="5"/>
        <v>0</v>
      </c>
      <c r="D31" s="47">
        <f t="shared" ref="D31:AE31" si="8">SUM(D32:D33)</f>
        <v>0</v>
      </c>
      <c r="E31" s="47">
        <f t="shared" si="8"/>
        <v>0</v>
      </c>
      <c r="F31" s="47">
        <f t="shared" si="8"/>
        <v>0</v>
      </c>
      <c r="G31" s="47">
        <f t="shared" si="8"/>
        <v>0</v>
      </c>
      <c r="H31" s="47">
        <f t="shared" si="8"/>
        <v>0</v>
      </c>
      <c r="I31" s="47">
        <f t="shared" si="8"/>
        <v>0</v>
      </c>
      <c r="J31" s="47">
        <f t="shared" si="8"/>
        <v>0</v>
      </c>
      <c r="K31" s="47">
        <f t="shared" si="8"/>
        <v>0</v>
      </c>
      <c r="L31" s="47">
        <f t="shared" si="8"/>
        <v>0</v>
      </c>
      <c r="M31" s="47">
        <f t="shared" si="8"/>
        <v>0</v>
      </c>
      <c r="N31" s="47">
        <f t="shared" si="8"/>
        <v>0</v>
      </c>
      <c r="O31" s="47">
        <f t="shared" si="8"/>
        <v>0</v>
      </c>
      <c r="P31" s="47">
        <f t="shared" si="8"/>
        <v>0</v>
      </c>
      <c r="Q31" s="47">
        <f t="shared" si="8"/>
        <v>0</v>
      </c>
      <c r="R31" s="47">
        <f t="shared" si="8"/>
        <v>0</v>
      </c>
      <c r="S31" s="47">
        <f t="shared" si="8"/>
        <v>0</v>
      </c>
      <c r="T31" s="47">
        <f t="shared" si="8"/>
        <v>0</v>
      </c>
      <c r="U31" s="47">
        <f t="shared" si="8"/>
        <v>0</v>
      </c>
      <c r="V31" s="47">
        <f t="shared" si="8"/>
        <v>0</v>
      </c>
      <c r="W31" s="47">
        <f t="shared" si="8"/>
        <v>0</v>
      </c>
      <c r="X31" s="47">
        <f t="shared" si="8"/>
        <v>0</v>
      </c>
      <c r="Y31" s="47">
        <f t="shared" si="8"/>
        <v>0</v>
      </c>
      <c r="Z31" s="47">
        <f t="shared" si="8"/>
        <v>0</v>
      </c>
      <c r="AA31" s="47">
        <f t="shared" si="8"/>
        <v>0</v>
      </c>
      <c r="AB31" s="47">
        <f t="shared" si="8"/>
        <v>0</v>
      </c>
      <c r="AC31" s="47">
        <f t="shared" si="8"/>
        <v>0</v>
      </c>
      <c r="AD31" s="47">
        <f t="shared" si="8"/>
        <v>0</v>
      </c>
      <c r="AE31" s="47">
        <f t="shared" si="8"/>
        <v>0</v>
      </c>
    </row>
    <row r="32" spans="1:31" s="39" customFormat="1" ht="39.75" customHeight="1">
      <c r="A32" s="48" t="s">
        <v>1180</v>
      </c>
      <c r="B32" s="49" t="s">
        <v>1181</v>
      </c>
      <c r="C32" s="50">
        <f t="shared" si="5"/>
        <v>0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</row>
    <row r="33" spans="1:31" s="39" customFormat="1" ht="39.75" customHeight="1">
      <c r="A33" s="48" t="s">
        <v>1182</v>
      </c>
      <c r="B33" s="49" t="s">
        <v>1183</v>
      </c>
      <c r="C33" s="50">
        <f t="shared" si="5"/>
        <v>0</v>
      </c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s="38" customFormat="1" ht="39.75" customHeight="1">
      <c r="A34" s="45" t="s">
        <v>1184</v>
      </c>
      <c r="B34" s="46" t="s">
        <v>1185</v>
      </c>
      <c r="C34" s="47">
        <f t="shared" si="5"/>
        <v>0</v>
      </c>
      <c r="D34" s="47">
        <f t="shared" ref="D34:AE34" si="9">D35</f>
        <v>0</v>
      </c>
      <c r="E34" s="47">
        <f t="shared" si="9"/>
        <v>0</v>
      </c>
      <c r="F34" s="47">
        <f t="shared" si="9"/>
        <v>0</v>
      </c>
      <c r="G34" s="47">
        <f t="shared" si="9"/>
        <v>0</v>
      </c>
      <c r="H34" s="47">
        <f t="shared" si="9"/>
        <v>0</v>
      </c>
      <c r="I34" s="47">
        <f t="shared" si="9"/>
        <v>0</v>
      </c>
      <c r="J34" s="47">
        <f t="shared" si="9"/>
        <v>0</v>
      </c>
      <c r="K34" s="47">
        <f t="shared" si="9"/>
        <v>0</v>
      </c>
      <c r="L34" s="47">
        <f t="shared" si="9"/>
        <v>0</v>
      </c>
      <c r="M34" s="47">
        <f t="shared" si="9"/>
        <v>0</v>
      </c>
      <c r="N34" s="47">
        <f t="shared" si="9"/>
        <v>0</v>
      </c>
      <c r="O34" s="47">
        <f t="shared" si="9"/>
        <v>0</v>
      </c>
      <c r="P34" s="47">
        <f t="shared" si="9"/>
        <v>0</v>
      </c>
      <c r="Q34" s="47">
        <f t="shared" si="9"/>
        <v>0</v>
      </c>
      <c r="R34" s="47">
        <f t="shared" si="9"/>
        <v>0</v>
      </c>
      <c r="S34" s="47">
        <f t="shared" si="9"/>
        <v>0</v>
      </c>
      <c r="T34" s="47">
        <f t="shared" si="9"/>
        <v>0</v>
      </c>
      <c r="U34" s="47">
        <f t="shared" si="9"/>
        <v>0</v>
      </c>
      <c r="V34" s="47">
        <f t="shared" si="9"/>
        <v>0</v>
      </c>
      <c r="W34" s="47">
        <f t="shared" si="9"/>
        <v>0</v>
      </c>
      <c r="X34" s="47">
        <f t="shared" si="9"/>
        <v>0</v>
      </c>
      <c r="Y34" s="47">
        <f t="shared" si="9"/>
        <v>0</v>
      </c>
      <c r="Z34" s="47">
        <f t="shared" si="9"/>
        <v>0</v>
      </c>
      <c r="AA34" s="47">
        <f t="shared" si="9"/>
        <v>0</v>
      </c>
      <c r="AB34" s="47">
        <f t="shared" si="9"/>
        <v>0</v>
      </c>
      <c r="AC34" s="47">
        <f t="shared" si="9"/>
        <v>0</v>
      </c>
      <c r="AD34" s="47">
        <f t="shared" si="9"/>
        <v>0</v>
      </c>
      <c r="AE34" s="47">
        <f t="shared" si="9"/>
        <v>0</v>
      </c>
    </row>
    <row r="35" spans="1:31" s="39" customFormat="1" ht="39.75" customHeight="1">
      <c r="A35" s="48" t="s">
        <v>1186</v>
      </c>
      <c r="B35" s="49" t="s">
        <v>1187</v>
      </c>
      <c r="C35" s="50">
        <f t="shared" si="5"/>
        <v>0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s="38" customFormat="1" ht="39.75" customHeight="1">
      <c r="A36" s="45" t="s">
        <v>1188</v>
      </c>
      <c r="B36" s="46" t="s">
        <v>1189</v>
      </c>
      <c r="C36" s="47">
        <f t="shared" si="5"/>
        <v>5878.0000000000009</v>
      </c>
      <c r="D36" s="47">
        <f t="shared" ref="D36:AE36" si="10">SUM(D37:D39)</f>
        <v>773.28</v>
      </c>
      <c r="E36" s="47">
        <f t="shared" si="10"/>
        <v>0</v>
      </c>
      <c r="F36" s="47">
        <f t="shared" si="10"/>
        <v>0</v>
      </c>
      <c r="G36" s="47">
        <f t="shared" si="10"/>
        <v>853.31999999999994</v>
      </c>
      <c r="H36" s="47">
        <f t="shared" si="10"/>
        <v>1151.2800000000002</v>
      </c>
      <c r="I36" s="47">
        <f t="shared" si="10"/>
        <v>0</v>
      </c>
      <c r="J36" s="47">
        <f t="shared" si="10"/>
        <v>43.6</v>
      </c>
      <c r="K36" s="47">
        <f t="shared" si="10"/>
        <v>2421.9499999999998</v>
      </c>
      <c r="L36" s="47">
        <f t="shared" si="10"/>
        <v>0</v>
      </c>
      <c r="M36" s="47">
        <f t="shared" si="10"/>
        <v>421.77000000000004</v>
      </c>
      <c r="N36" s="47">
        <f t="shared" si="10"/>
        <v>0</v>
      </c>
      <c r="O36" s="47">
        <f t="shared" si="10"/>
        <v>37.93</v>
      </c>
      <c r="P36" s="47">
        <f t="shared" si="10"/>
        <v>111.14000000000001</v>
      </c>
      <c r="Q36" s="47">
        <f t="shared" si="10"/>
        <v>23.729999999999997</v>
      </c>
      <c r="R36" s="47">
        <f t="shared" si="10"/>
        <v>0</v>
      </c>
      <c r="S36" s="47">
        <f t="shared" si="10"/>
        <v>25</v>
      </c>
      <c r="T36" s="47">
        <f t="shared" si="10"/>
        <v>0</v>
      </c>
      <c r="U36" s="47">
        <f t="shared" si="10"/>
        <v>0</v>
      </c>
      <c r="V36" s="47">
        <f t="shared" si="10"/>
        <v>0</v>
      </c>
      <c r="W36" s="47">
        <f t="shared" si="10"/>
        <v>0</v>
      </c>
      <c r="X36" s="47">
        <f t="shared" si="10"/>
        <v>15</v>
      </c>
      <c r="Y36" s="47">
        <f t="shared" si="10"/>
        <v>0</v>
      </c>
      <c r="Z36" s="47">
        <f t="shared" si="10"/>
        <v>0</v>
      </c>
      <c r="AA36" s="47">
        <f t="shared" si="10"/>
        <v>0</v>
      </c>
      <c r="AB36" s="47">
        <f t="shared" si="10"/>
        <v>0</v>
      </c>
      <c r="AC36" s="47">
        <f t="shared" si="10"/>
        <v>0</v>
      </c>
      <c r="AD36" s="47">
        <f t="shared" si="10"/>
        <v>0</v>
      </c>
      <c r="AE36" s="47">
        <f t="shared" si="10"/>
        <v>0</v>
      </c>
    </row>
    <row r="37" spans="1:31" s="39" customFormat="1" ht="39.75" customHeight="1">
      <c r="A37" s="48" t="s">
        <v>1190</v>
      </c>
      <c r="B37" s="49" t="s">
        <v>1191</v>
      </c>
      <c r="C37" s="50">
        <f t="shared" si="5"/>
        <v>2079</v>
      </c>
      <c r="D37" s="50">
        <v>9.1</v>
      </c>
      <c r="E37" s="50">
        <v>0</v>
      </c>
      <c r="F37" s="50">
        <v>0</v>
      </c>
      <c r="G37" s="50">
        <v>14.51</v>
      </c>
      <c r="H37" s="50">
        <v>0</v>
      </c>
      <c r="I37" s="50">
        <v>0</v>
      </c>
      <c r="J37" s="50">
        <v>12.88</v>
      </c>
      <c r="K37" s="50">
        <v>2003.95</v>
      </c>
      <c r="L37" s="50">
        <v>0</v>
      </c>
      <c r="M37" s="50">
        <v>1.56</v>
      </c>
      <c r="N37" s="50">
        <v>0</v>
      </c>
      <c r="O37" s="50">
        <v>2.1800000000000002</v>
      </c>
      <c r="P37" s="50">
        <v>32.01</v>
      </c>
      <c r="Q37" s="50">
        <v>2.81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</row>
    <row r="38" spans="1:31" s="39" customFormat="1" ht="39.75" customHeight="1">
      <c r="A38" s="48" t="s">
        <v>1192</v>
      </c>
      <c r="B38" s="49" t="s">
        <v>1193</v>
      </c>
      <c r="C38" s="50">
        <f t="shared" si="5"/>
        <v>188</v>
      </c>
      <c r="D38" s="50">
        <v>0</v>
      </c>
      <c r="E38" s="50">
        <v>0</v>
      </c>
      <c r="F38" s="50">
        <v>0</v>
      </c>
      <c r="G38" s="50">
        <v>0</v>
      </c>
      <c r="H38" s="50">
        <v>90.88</v>
      </c>
      <c r="I38" s="50">
        <v>0</v>
      </c>
      <c r="J38" s="50">
        <v>0</v>
      </c>
      <c r="K38" s="50">
        <v>0</v>
      </c>
      <c r="L38" s="50">
        <v>0</v>
      </c>
      <c r="M38" s="50">
        <v>11.16</v>
      </c>
      <c r="N38" s="50">
        <v>0</v>
      </c>
      <c r="O38" s="50">
        <v>24.75</v>
      </c>
      <c r="P38" s="50">
        <v>46.89</v>
      </c>
      <c r="Q38" s="50">
        <v>14.32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</row>
    <row r="39" spans="1:31" s="39" customFormat="1" ht="39.75" customHeight="1">
      <c r="A39" s="48" t="s">
        <v>1194</v>
      </c>
      <c r="B39" s="49" t="s">
        <v>1195</v>
      </c>
      <c r="C39" s="50">
        <f t="shared" si="5"/>
        <v>3610.9999999999995</v>
      </c>
      <c r="D39" s="50">
        <v>764.18</v>
      </c>
      <c r="E39" s="50">
        <v>0</v>
      </c>
      <c r="F39" s="50">
        <v>0</v>
      </c>
      <c r="G39" s="50">
        <v>838.81</v>
      </c>
      <c r="H39" s="50">
        <v>1060.4000000000001</v>
      </c>
      <c r="I39" s="50">
        <v>0</v>
      </c>
      <c r="J39" s="50">
        <v>30.72</v>
      </c>
      <c r="K39" s="50">
        <v>418</v>
      </c>
      <c r="L39" s="50">
        <v>0</v>
      </c>
      <c r="M39" s="50">
        <v>409.05</v>
      </c>
      <c r="N39" s="50">
        <v>0</v>
      </c>
      <c r="O39" s="50">
        <v>11</v>
      </c>
      <c r="P39" s="50">
        <v>32.24</v>
      </c>
      <c r="Q39" s="50">
        <v>6.6</v>
      </c>
      <c r="R39" s="50">
        <v>0</v>
      </c>
      <c r="S39" s="50">
        <v>25</v>
      </c>
      <c r="T39" s="50">
        <v>0</v>
      </c>
      <c r="U39" s="50">
        <v>0</v>
      </c>
      <c r="V39" s="50">
        <v>0</v>
      </c>
      <c r="W39" s="50">
        <v>0</v>
      </c>
      <c r="X39" s="50">
        <v>15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</row>
    <row r="40" spans="1:31" s="38" customFormat="1" ht="39.75" customHeight="1">
      <c r="A40" s="45" t="s">
        <v>1196</v>
      </c>
      <c r="B40" s="46" t="s">
        <v>1197</v>
      </c>
      <c r="C40" s="47">
        <f t="shared" si="5"/>
        <v>0</v>
      </c>
      <c r="D40" s="47">
        <f t="shared" ref="D40:AE40" si="11">D41</f>
        <v>0</v>
      </c>
      <c r="E40" s="47">
        <f t="shared" si="11"/>
        <v>0</v>
      </c>
      <c r="F40" s="47">
        <f t="shared" si="11"/>
        <v>0</v>
      </c>
      <c r="G40" s="47">
        <f t="shared" si="11"/>
        <v>0</v>
      </c>
      <c r="H40" s="47">
        <f t="shared" si="11"/>
        <v>0</v>
      </c>
      <c r="I40" s="47">
        <f t="shared" si="11"/>
        <v>0</v>
      </c>
      <c r="J40" s="47">
        <f t="shared" si="11"/>
        <v>0</v>
      </c>
      <c r="K40" s="47">
        <f t="shared" si="11"/>
        <v>0</v>
      </c>
      <c r="L40" s="47">
        <f t="shared" si="11"/>
        <v>0</v>
      </c>
      <c r="M40" s="47">
        <f t="shared" si="11"/>
        <v>0</v>
      </c>
      <c r="N40" s="47">
        <f t="shared" si="11"/>
        <v>0</v>
      </c>
      <c r="O40" s="47">
        <f t="shared" si="11"/>
        <v>0</v>
      </c>
      <c r="P40" s="47">
        <f t="shared" si="11"/>
        <v>0</v>
      </c>
      <c r="Q40" s="47">
        <f t="shared" si="11"/>
        <v>0</v>
      </c>
      <c r="R40" s="47">
        <f t="shared" si="11"/>
        <v>0</v>
      </c>
      <c r="S40" s="47">
        <f t="shared" si="11"/>
        <v>0</v>
      </c>
      <c r="T40" s="47">
        <f t="shared" si="11"/>
        <v>0</v>
      </c>
      <c r="U40" s="47">
        <f t="shared" si="11"/>
        <v>0</v>
      </c>
      <c r="V40" s="47">
        <f t="shared" si="11"/>
        <v>0</v>
      </c>
      <c r="W40" s="47">
        <f t="shared" si="11"/>
        <v>0</v>
      </c>
      <c r="X40" s="47">
        <f t="shared" si="11"/>
        <v>0</v>
      </c>
      <c r="Y40" s="47">
        <f t="shared" si="11"/>
        <v>0</v>
      </c>
      <c r="Z40" s="47">
        <f t="shared" si="11"/>
        <v>0</v>
      </c>
      <c r="AA40" s="47">
        <f t="shared" si="11"/>
        <v>0</v>
      </c>
      <c r="AB40" s="47">
        <f t="shared" si="11"/>
        <v>0</v>
      </c>
      <c r="AC40" s="47">
        <f t="shared" si="11"/>
        <v>0</v>
      </c>
      <c r="AD40" s="47">
        <f t="shared" si="11"/>
        <v>0</v>
      </c>
      <c r="AE40" s="47">
        <f t="shared" si="11"/>
        <v>0</v>
      </c>
    </row>
    <row r="41" spans="1:31" s="39" customFormat="1" ht="39.75" customHeight="1">
      <c r="A41" s="48" t="s">
        <v>1198</v>
      </c>
      <c r="B41" s="49" t="s">
        <v>1199</v>
      </c>
      <c r="C41" s="50">
        <f t="shared" si="5"/>
        <v>0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s="38" customFormat="1" ht="39.75" customHeight="1">
      <c r="A42" s="45" t="s">
        <v>1200</v>
      </c>
      <c r="B42" s="46" t="s">
        <v>1201</v>
      </c>
      <c r="C42" s="47">
        <f t="shared" si="5"/>
        <v>0</v>
      </c>
      <c r="D42" s="47">
        <f t="shared" ref="D42:AE42" si="12">D43</f>
        <v>0</v>
      </c>
      <c r="E42" s="47">
        <f t="shared" si="12"/>
        <v>0</v>
      </c>
      <c r="F42" s="47">
        <f t="shared" si="12"/>
        <v>0</v>
      </c>
      <c r="G42" s="47">
        <f t="shared" si="12"/>
        <v>0</v>
      </c>
      <c r="H42" s="47">
        <f t="shared" si="12"/>
        <v>0</v>
      </c>
      <c r="I42" s="47">
        <f t="shared" si="12"/>
        <v>0</v>
      </c>
      <c r="J42" s="47">
        <f t="shared" si="12"/>
        <v>0</v>
      </c>
      <c r="K42" s="47">
        <f t="shared" si="12"/>
        <v>0</v>
      </c>
      <c r="L42" s="47">
        <f t="shared" si="12"/>
        <v>0</v>
      </c>
      <c r="M42" s="47">
        <f t="shared" si="12"/>
        <v>0</v>
      </c>
      <c r="N42" s="47">
        <f t="shared" si="12"/>
        <v>0</v>
      </c>
      <c r="O42" s="47">
        <f t="shared" si="12"/>
        <v>0</v>
      </c>
      <c r="P42" s="47">
        <f t="shared" si="12"/>
        <v>0</v>
      </c>
      <c r="Q42" s="47">
        <f t="shared" si="12"/>
        <v>0</v>
      </c>
      <c r="R42" s="47">
        <f t="shared" si="12"/>
        <v>0</v>
      </c>
      <c r="S42" s="47">
        <f t="shared" si="12"/>
        <v>0</v>
      </c>
      <c r="T42" s="47">
        <f t="shared" si="12"/>
        <v>0</v>
      </c>
      <c r="U42" s="47">
        <f t="shared" si="12"/>
        <v>0</v>
      </c>
      <c r="V42" s="47">
        <f t="shared" si="12"/>
        <v>0</v>
      </c>
      <c r="W42" s="47">
        <f t="shared" si="12"/>
        <v>0</v>
      </c>
      <c r="X42" s="47">
        <f t="shared" si="12"/>
        <v>0</v>
      </c>
      <c r="Y42" s="47">
        <f t="shared" si="12"/>
        <v>0</v>
      </c>
      <c r="Z42" s="47">
        <f t="shared" si="12"/>
        <v>0</v>
      </c>
      <c r="AA42" s="47">
        <f t="shared" si="12"/>
        <v>0</v>
      </c>
      <c r="AB42" s="47">
        <f t="shared" si="12"/>
        <v>0</v>
      </c>
      <c r="AC42" s="47">
        <f t="shared" si="12"/>
        <v>0</v>
      </c>
      <c r="AD42" s="47">
        <f t="shared" si="12"/>
        <v>0</v>
      </c>
      <c r="AE42" s="47">
        <f t="shared" si="12"/>
        <v>0</v>
      </c>
    </row>
    <row r="43" spans="1:31" s="39" customFormat="1" ht="39.75" customHeight="1">
      <c r="A43" s="48" t="s">
        <v>1202</v>
      </c>
      <c r="B43" s="49" t="s">
        <v>926</v>
      </c>
      <c r="C43" s="50">
        <f t="shared" si="5"/>
        <v>0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ht="30" customHeight="1">
      <c r="A44" s="51"/>
      <c r="B44" s="51"/>
      <c r="C44" s="51"/>
      <c r="D44" s="51"/>
      <c r="E44" s="51"/>
      <c r="F44" s="51"/>
      <c r="H44" s="51"/>
      <c r="I44" s="51"/>
      <c r="J44" s="51"/>
      <c r="K44" s="51"/>
      <c r="L44" s="51"/>
      <c r="M44" s="51"/>
      <c r="N44" s="51"/>
      <c r="O44" s="51"/>
      <c r="Q44" s="51"/>
      <c r="R44" s="51"/>
      <c r="T44" s="51"/>
      <c r="U44" s="51"/>
      <c r="V44" s="51"/>
      <c r="W44" s="51"/>
      <c r="X44" s="51"/>
      <c r="Y44" s="51"/>
    </row>
    <row r="45" spans="1:31" ht="30" customHeight="1">
      <c r="A45" s="51"/>
      <c r="B45" s="51"/>
      <c r="C45" s="51"/>
      <c r="D45" s="51"/>
      <c r="E45" s="51"/>
      <c r="F45" s="51"/>
      <c r="T45" s="51"/>
      <c r="U45" s="51"/>
      <c r="V45" s="51"/>
      <c r="W45" s="51"/>
      <c r="X45" s="51"/>
      <c r="Y45" s="51"/>
    </row>
    <row r="46" spans="1:31" ht="30" customHeight="1">
      <c r="A46" s="51"/>
      <c r="B46" s="51"/>
      <c r="C46" s="51"/>
      <c r="D46" s="51"/>
      <c r="E46" s="51"/>
      <c r="F46" s="51"/>
      <c r="T46" s="51"/>
      <c r="U46" s="51"/>
      <c r="V46" s="51"/>
      <c r="W46" s="51"/>
      <c r="X46" s="51"/>
      <c r="Y46" s="51"/>
    </row>
    <row r="47" spans="1:31" ht="30" customHeight="1">
      <c r="A47" s="51"/>
      <c r="B47" s="51"/>
      <c r="C47" s="51"/>
      <c r="D47" s="51"/>
      <c r="E47" s="51"/>
      <c r="F47" s="51"/>
      <c r="T47" s="51"/>
      <c r="U47" s="51"/>
      <c r="V47" s="51"/>
      <c r="W47" s="51"/>
      <c r="X47" s="51"/>
    </row>
  </sheetData>
  <autoFilter ref="A4:AE43"/>
  <phoneticPr fontId="20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99"/>
  <sheetViews>
    <sheetView topLeftCell="A85" workbookViewId="0">
      <selection activeCell="C98" sqref="C98"/>
    </sheetView>
  </sheetViews>
  <sheetFormatPr defaultColWidth="10.8984375" defaultRowHeight="13"/>
  <cols>
    <col min="1" max="1" width="58.8984375" style="14" customWidth="1"/>
    <col min="2" max="2" width="9.69921875" style="14" customWidth="1"/>
    <col min="3" max="3" width="11.8984375" style="14" customWidth="1"/>
    <col min="4" max="16384" width="10.8984375" style="14"/>
  </cols>
  <sheetData>
    <row r="1" spans="1:3" s="12" customFormat="1" ht="21">
      <c r="A1" s="80" t="s">
        <v>1203</v>
      </c>
      <c r="B1" s="80"/>
      <c r="C1" s="80"/>
    </row>
    <row r="2" spans="1:3" ht="20.25" customHeight="1">
      <c r="A2" s="12"/>
      <c r="B2" s="12"/>
      <c r="C2" s="15" t="s">
        <v>1</v>
      </c>
    </row>
    <row r="3" spans="1:3" ht="31.5" customHeight="1">
      <c r="A3" s="83" t="s">
        <v>1204</v>
      </c>
      <c r="B3" s="84"/>
      <c r="C3" s="85"/>
    </row>
    <row r="4" spans="1:3" ht="22" customHeight="1">
      <c r="A4" s="16" t="s">
        <v>2</v>
      </c>
      <c r="B4" s="16" t="s">
        <v>3</v>
      </c>
      <c r="C4" s="16" t="s">
        <v>5</v>
      </c>
    </row>
    <row r="5" spans="1:3" ht="20.149999999999999" customHeight="1">
      <c r="A5" s="17" t="s">
        <v>1205</v>
      </c>
      <c r="B5" s="18">
        <v>89600</v>
      </c>
      <c r="C5" s="19">
        <v>83507</v>
      </c>
    </row>
    <row r="6" spans="1:3" ht="20.149999999999999" customHeight="1">
      <c r="A6" s="20" t="s">
        <v>1206</v>
      </c>
      <c r="B6" s="21">
        <f>B7</f>
        <v>193111</v>
      </c>
      <c r="C6" s="21">
        <f>C7</f>
        <v>256881</v>
      </c>
    </row>
    <row r="7" spans="1:3" ht="20.149999999999999" customHeight="1">
      <c r="A7" s="22" t="s">
        <v>1207</v>
      </c>
      <c r="B7" s="23">
        <f>B8+B15+B56</f>
        <v>193111</v>
      </c>
      <c r="C7" s="23">
        <f>C8+C15+C56</f>
        <v>256881</v>
      </c>
    </row>
    <row r="8" spans="1:3" ht="20.149999999999999" customHeight="1">
      <c r="A8" s="22" t="s">
        <v>1208</v>
      </c>
      <c r="B8" s="24">
        <f>SUM(B9:B14)</f>
        <v>8005</v>
      </c>
      <c r="C8" s="24">
        <f>SUM(C9:C14)</f>
        <v>9221</v>
      </c>
    </row>
    <row r="9" spans="1:3" ht="20.149999999999999" customHeight="1">
      <c r="A9" s="25" t="s">
        <v>1209</v>
      </c>
      <c r="B9" s="26">
        <v>1451</v>
      </c>
      <c r="C9" s="27">
        <v>1451</v>
      </c>
    </row>
    <row r="10" spans="1:3" ht="20.149999999999999" customHeight="1">
      <c r="A10" s="25" t="s">
        <v>1210</v>
      </c>
      <c r="B10" s="26">
        <v>796</v>
      </c>
      <c r="C10" s="27">
        <v>990</v>
      </c>
    </row>
    <row r="11" spans="1:3" ht="20.149999999999999" customHeight="1">
      <c r="A11" s="25" t="s">
        <v>1211</v>
      </c>
      <c r="B11" s="26">
        <v>5758</v>
      </c>
      <c r="C11" s="27">
        <v>1690</v>
      </c>
    </row>
    <row r="12" spans="1:3" ht="20.149999999999999" customHeight="1">
      <c r="A12" s="25" t="s">
        <v>1212</v>
      </c>
      <c r="B12" s="26"/>
      <c r="C12" s="27">
        <v>5</v>
      </c>
    </row>
    <row r="13" spans="1:3" ht="20.149999999999999" customHeight="1">
      <c r="A13" s="25" t="s">
        <v>1213</v>
      </c>
      <c r="B13" s="26"/>
      <c r="C13" s="27">
        <v>5085</v>
      </c>
    </row>
    <row r="14" spans="1:3" ht="20.149999999999999" customHeight="1">
      <c r="A14" s="25" t="s">
        <v>1214</v>
      </c>
      <c r="B14" s="26"/>
      <c r="C14" s="28"/>
    </row>
    <row r="15" spans="1:3" ht="20.149999999999999" customHeight="1">
      <c r="A15" s="25" t="s">
        <v>1215</v>
      </c>
      <c r="B15" s="23">
        <f>SUM(B16:B55)</f>
        <v>125970</v>
      </c>
      <c r="C15" s="23">
        <f>SUM(C16:C55)</f>
        <v>224455</v>
      </c>
    </row>
    <row r="16" spans="1:3" ht="20.149999999999999" customHeight="1">
      <c r="A16" s="25" t="s">
        <v>1216</v>
      </c>
      <c r="B16" s="26"/>
      <c r="C16" s="25"/>
    </row>
    <row r="17" spans="1:3" ht="20.149999999999999" customHeight="1">
      <c r="A17" s="29" t="s">
        <v>1217</v>
      </c>
      <c r="B17" s="26">
        <v>8031</v>
      </c>
      <c r="C17" s="27">
        <v>29263</v>
      </c>
    </row>
    <row r="18" spans="1:3" ht="20.149999999999999" customHeight="1">
      <c r="A18" s="30" t="s">
        <v>1218</v>
      </c>
      <c r="B18" s="31">
        <v>44131</v>
      </c>
      <c r="C18" s="27">
        <v>52191</v>
      </c>
    </row>
    <row r="19" spans="1:3" ht="20.149999999999999" customHeight="1">
      <c r="A19" s="30" t="s">
        <v>1219</v>
      </c>
      <c r="B19" s="26"/>
      <c r="C19" s="27">
        <v>996</v>
      </c>
    </row>
    <row r="20" spans="1:3" ht="20.149999999999999" customHeight="1">
      <c r="A20" s="30" t="s">
        <v>1220</v>
      </c>
      <c r="B20" s="26"/>
      <c r="C20" s="30"/>
    </row>
    <row r="21" spans="1:3" ht="20.149999999999999" customHeight="1">
      <c r="A21" s="30" t="s">
        <v>1221</v>
      </c>
      <c r="B21" s="26"/>
      <c r="C21" s="30"/>
    </row>
    <row r="22" spans="1:3" ht="20.149999999999999" customHeight="1">
      <c r="A22" s="30" t="s">
        <v>1222</v>
      </c>
      <c r="B22" s="26">
        <v>6000</v>
      </c>
      <c r="C22" s="30"/>
    </row>
    <row r="23" spans="1:3" ht="20.149999999999999" customHeight="1">
      <c r="A23" s="30" t="s">
        <v>1223</v>
      </c>
      <c r="B23" s="26"/>
      <c r="C23" s="30"/>
    </row>
    <row r="24" spans="1:3" ht="20.149999999999999" customHeight="1">
      <c r="A24" s="30" t="s">
        <v>1224</v>
      </c>
      <c r="B24" s="26"/>
      <c r="C24" s="30"/>
    </row>
    <row r="25" spans="1:3" ht="20.149999999999999" customHeight="1">
      <c r="A25" s="30" t="s">
        <v>1225</v>
      </c>
      <c r="B25" s="26"/>
      <c r="C25" s="30"/>
    </row>
    <row r="26" spans="1:3" ht="20.149999999999999" customHeight="1">
      <c r="A26" s="29" t="s">
        <v>1226</v>
      </c>
      <c r="B26" s="26"/>
      <c r="C26" s="29"/>
    </row>
    <row r="27" spans="1:3" ht="20.149999999999999" customHeight="1">
      <c r="A27" s="30" t="s">
        <v>1227</v>
      </c>
      <c r="B27" s="26"/>
      <c r="C27" s="30"/>
    </row>
    <row r="28" spans="1:3" ht="20.149999999999999" customHeight="1">
      <c r="A28" s="30" t="s">
        <v>1228</v>
      </c>
      <c r="B28" s="26"/>
      <c r="C28" s="27">
        <v>1436</v>
      </c>
    </row>
    <row r="29" spans="1:3" ht="20.149999999999999" customHeight="1">
      <c r="A29" s="30" t="s">
        <v>1229</v>
      </c>
      <c r="B29" s="26"/>
      <c r="C29" s="27">
        <v>400</v>
      </c>
    </row>
    <row r="30" spans="1:3" ht="20.149999999999999" customHeight="1">
      <c r="A30" s="30" t="s">
        <v>1230</v>
      </c>
      <c r="B30" s="26"/>
      <c r="C30" s="27">
        <v>25762</v>
      </c>
    </row>
    <row r="31" spans="1:3" ht="20.149999999999999" customHeight="1">
      <c r="A31" s="30" t="s">
        <v>1231</v>
      </c>
      <c r="B31" s="26"/>
      <c r="C31" s="30"/>
    </row>
    <row r="32" spans="1:3" ht="20.149999999999999" customHeight="1">
      <c r="A32" s="30" t="s">
        <v>1232</v>
      </c>
      <c r="B32" s="26"/>
      <c r="C32" s="27">
        <v>12</v>
      </c>
    </row>
    <row r="33" spans="1:3" ht="20.149999999999999" customHeight="1">
      <c r="A33" s="30" t="s">
        <v>1233</v>
      </c>
      <c r="B33" s="26"/>
      <c r="C33" s="30"/>
    </row>
    <row r="34" spans="1:3" ht="20.149999999999999" customHeight="1">
      <c r="A34" s="30" t="s">
        <v>1234</v>
      </c>
      <c r="B34" s="26"/>
      <c r="C34" s="27">
        <v>6511</v>
      </c>
    </row>
    <row r="35" spans="1:3" ht="20.149999999999999" customHeight="1">
      <c r="A35" s="30" t="s">
        <v>1235</v>
      </c>
      <c r="B35" s="26">
        <v>200</v>
      </c>
      <c r="C35" s="27"/>
    </row>
    <row r="36" spans="1:3" ht="20.149999999999999" customHeight="1">
      <c r="A36" s="30" t="s">
        <v>1236</v>
      </c>
      <c r="B36" s="26"/>
      <c r="C36" s="27"/>
    </row>
    <row r="37" spans="1:3" ht="20.149999999999999" customHeight="1">
      <c r="A37" s="30" t="s">
        <v>1237</v>
      </c>
      <c r="B37" s="26"/>
      <c r="C37" s="27"/>
    </row>
    <row r="38" spans="1:3" ht="20.149999999999999" customHeight="1">
      <c r="A38" s="30" t="s">
        <v>1238</v>
      </c>
      <c r="B38" s="26">
        <v>2200</v>
      </c>
      <c r="C38" s="27">
        <v>2507</v>
      </c>
    </row>
    <row r="39" spans="1:3" ht="20.149999999999999" customHeight="1">
      <c r="A39" s="30" t="s">
        <v>1239</v>
      </c>
      <c r="B39" s="26">
        <v>5100</v>
      </c>
      <c r="C39" s="27">
        <v>17622</v>
      </c>
    </row>
    <row r="40" spans="1:3" ht="20.149999999999999" customHeight="1">
      <c r="A40" s="30" t="s">
        <v>1240</v>
      </c>
      <c r="B40" s="26"/>
      <c r="C40" s="27">
        <v>65</v>
      </c>
    </row>
    <row r="41" spans="1:3" ht="20.149999999999999" customHeight="1">
      <c r="A41" s="30" t="s">
        <v>1241</v>
      </c>
      <c r="B41" s="26"/>
      <c r="C41" s="27">
        <v>967</v>
      </c>
    </row>
    <row r="42" spans="1:3" ht="20.149999999999999" customHeight="1">
      <c r="A42" s="30" t="s">
        <v>1242</v>
      </c>
      <c r="B42" s="26">
        <v>14000</v>
      </c>
      <c r="C42" s="27">
        <v>27084</v>
      </c>
    </row>
    <row r="43" spans="1:3" ht="20.149999999999999" customHeight="1">
      <c r="A43" s="30" t="s">
        <v>1243</v>
      </c>
      <c r="B43" s="26">
        <v>17000</v>
      </c>
      <c r="C43" s="27">
        <v>23493</v>
      </c>
    </row>
    <row r="44" spans="1:3" ht="20.149999999999999" customHeight="1">
      <c r="A44" s="30" t="s">
        <v>1244</v>
      </c>
      <c r="B44" s="26"/>
      <c r="C44" s="27">
        <v>1131</v>
      </c>
    </row>
    <row r="45" spans="1:3" ht="20.149999999999999" customHeight="1">
      <c r="A45" s="30" t="s">
        <v>1245</v>
      </c>
      <c r="B45" s="26"/>
      <c r="C45" s="27">
        <v>0</v>
      </c>
    </row>
    <row r="46" spans="1:3" ht="20.149999999999999" customHeight="1">
      <c r="A46" s="30" t="s">
        <v>1246</v>
      </c>
      <c r="B46" s="26"/>
      <c r="C46" s="27">
        <v>23010</v>
      </c>
    </row>
    <row r="47" spans="1:3" ht="20.149999999999999" customHeight="1">
      <c r="A47" s="30" t="s">
        <v>1247</v>
      </c>
      <c r="B47" s="26"/>
      <c r="C47" s="27">
        <v>9229</v>
      </c>
    </row>
    <row r="48" spans="1:3" ht="20.149999999999999" customHeight="1">
      <c r="A48" s="30" t="s">
        <v>1248</v>
      </c>
      <c r="B48" s="26"/>
      <c r="C48" s="27">
        <v>0</v>
      </c>
    </row>
    <row r="49" spans="1:3" ht="20.149999999999999" customHeight="1">
      <c r="A49" s="30" t="s">
        <v>1249</v>
      </c>
      <c r="B49" s="26"/>
      <c r="C49" s="27">
        <v>0</v>
      </c>
    </row>
    <row r="50" spans="1:3" ht="20.149999999999999" customHeight="1">
      <c r="A50" s="30" t="s">
        <v>1250</v>
      </c>
      <c r="B50" s="26"/>
      <c r="C50" s="27">
        <v>0</v>
      </c>
    </row>
    <row r="51" spans="1:3" ht="20.149999999999999" customHeight="1">
      <c r="A51" s="30" t="s">
        <v>1251</v>
      </c>
      <c r="B51" s="26"/>
      <c r="C51" s="27">
        <v>0</v>
      </c>
    </row>
    <row r="52" spans="1:3" ht="20.149999999999999" customHeight="1">
      <c r="A52" s="30" t="s">
        <v>1252</v>
      </c>
      <c r="B52" s="26"/>
      <c r="C52" s="27">
        <v>931</v>
      </c>
    </row>
    <row r="53" spans="1:3" ht="20.149999999999999" customHeight="1">
      <c r="A53" s="30" t="s">
        <v>1253</v>
      </c>
      <c r="B53" s="26"/>
      <c r="C53" s="27">
        <v>392</v>
      </c>
    </row>
    <row r="54" spans="1:3" ht="20.149999999999999" customHeight="1">
      <c r="A54" s="30" t="s">
        <v>1254</v>
      </c>
      <c r="B54" s="26"/>
      <c r="C54" s="27">
        <v>1012</v>
      </c>
    </row>
    <row r="55" spans="1:3" ht="20.149999999999999" customHeight="1">
      <c r="A55" s="30" t="s">
        <v>1255</v>
      </c>
      <c r="B55" s="26">
        <v>29308</v>
      </c>
      <c r="C55" s="30">
        <v>441</v>
      </c>
    </row>
    <row r="56" spans="1:3" ht="20.149999999999999" customHeight="1">
      <c r="A56" s="30" t="s">
        <v>1256</v>
      </c>
      <c r="B56" s="32">
        <f>SUM(B57:B76)</f>
        <v>59136</v>
      </c>
      <c r="C56" s="32">
        <f>SUM(C57:C76)</f>
        <v>23205</v>
      </c>
    </row>
    <row r="57" spans="1:3" ht="20.149999999999999" customHeight="1">
      <c r="A57" s="30" t="s">
        <v>1257</v>
      </c>
      <c r="B57" s="26"/>
      <c r="C57" s="27">
        <v>279</v>
      </c>
    </row>
    <row r="58" spans="1:3" ht="20.149999999999999" customHeight="1">
      <c r="A58" s="30" t="s">
        <v>1258</v>
      </c>
      <c r="B58" s="26"/>
      <c r="C58" s="30"/>
    </row>
    <row r="59" spans="1:3" ht="20.149999999999999" customHeight="1">
      <c r="A59" s="30" t="s">
        <v>1259</v>
      </c>
      <c r="B59" s="26"/>
      <c r="C59" s="27">
        <v>4</v>
      </c>
    </row>
    <row r="60" spans="1:3" ht="20.149999999999999" customHeight="1">
      <c r="A60" s="30" t="s">
        <v>1260</v>
      </c>
      <c r="B60" s="26"/>
      <c r="C60" s="30"/>
    </row>
    <row r="61" spans="1:3" ht="20.149999999999999" customHeight="1">
      <c r="A61" s="30" t="s">
        <v>1261</v>
      </c>
      <c r="B61" s="26">
        <v>4005</v>
      </c>
      <c r="C61" s="30">
        <v>1517</v>
      </c>
    </row>
    <row r="62" spans="1:3" ht="20.149999999999999" customHeight="1">
      <c r="A62" s="30" t="s">
        <v>1262</v>
      </c>
      <c r="B62" s="26">
        <v>123</v>
      </c>
      <c r="C62" s="30"/>
    </row>
    <row r="63" spans="1:3" ht="20.149999999999999" customHeight="1">
      <c r="A63" s="30" t="s">
        <v>1263</v>
      </c>
      <c r="B63" s="26"/>
      <c r="C63" s="30">
        <v>11</v>
      </c>
    </row>
    <row r="64" spans="1:3" ht="20.149999999999999" customHeight="1">
      <c r="A64" s="30" t="s">
        <v>1264</v>
      </c>
      <c r="B64" s="26">
        <v>9020</v>
      </c>
      <c r="C64" s="30">
        <v>967</v>
      </c>
    </row>
    <row r="65" spans="1:3" ht="20.149999999999999" customHeight="1">
      <c r="A65" s="30" t="s">
        <v>1265</v>
      </c>
      <c r="B65" s="26">
        <v>3667</v>
      </c>
      <c r="C65" s="30">
        <v>4557</v>
      </c>
    </row>
    <row r="66" spans="1:3" ht="20.149999999999999" customHeight="1">
      <c r="A66" s="30" t="s">
        <v>1266</v>
      </c>
      <c r="B66" s="26">
        <v>3173</v>
      </c>
      <c r="C66" s="30">
        <v>3748</v>
      </c>
    </row>
    <row r="67" spans="1:3" ht="20.149999999999999" customHeight="1">
      <c r="A67" s="30" t="s">
        <v>1267</v>
      </c>
      <c r="B67" s="26"/>
      <c r="C67" s="30"/>
    </row>
    <row r="68" spans="1:3" ht="20.149999999999999" customHeight="1">
      <c r="A68" s="30" t="s">
        <v>1268</v>
      </c>
      <c r="B68" s="26">
        <v>29036</v>
      </c>
      <c r="C68" s="27">
        <v>10238</v>
      </c>
    </row>
    <row r="69" spans="1:3" ht="20.149999999999999" customHeight="1">
      <c r="A69" s="30" t="s">
        <v>1269</v>
      </c>
      <c r="B69" s="26">
        <v>3082</v>
      </c>
      <c r="C69" s="30"/>
    </row>
    <row r="70" spans="1:3" ht="20.149999999999999" customHeight="1">
      <c r="A70" s="30" t="s">
        <v>1270</v>
      </c>
      <c r="B70" s="26"/>
      <c r="C70" s="27">
        <v>691</v>
      </c>
    </row>
    <row r="71" spans="1:3" ht="20.149999999999999" customHeight="1">
      <c r="A71" s="30" t="s">
        <v>1271</v>
      </c>
      <c r="B71" s="26"/>
      <c r="C71" s="27">
        <v>150</v>
      </c>
    </row>
    <row r="72" spans="1:3" ht="20.149999999999999" customHeight="1">
      <c r="A72" s="30" t="s">
        <v>1272</v>
      </c>
      <c r="B72" s="26"/>
      <c r="C72" s="30"/>
    </row>
    <row r="73" spans="1:3" ht="20.149999999999999" customHeight="1">
      <c r="A73" s="30" t="s">
        <v>1273</v>
      </c>
      <c r="B73" s="26"/>
      <c r="C73" s="30"/>
    </row>
    <row r="74" spans="1:3" ht="20.149999999999999" customHeight="1">
      <c r="A74" s="30" t="s">
        <v>1274</v>
      </c>
      <c r="B74" s="26"/>
      <c r="C74" s="30"/>
    </row>
    <row r="75" spans="1:3" ht="20.149999999999999" customHeight="1">
      <c r="A75" s="30" t="s">
        <v>1275</v>
      </c>
      <c r="B75" s="26"/>
      <c r="C75" s="27">
        <v>52</v>
      </c>
    </row>
    <row r="76" spans="1:3" ht="20.149999999999999" customHeight="1">
      <c r="A76" s="33" t="s">
        <v>1276</v>
      </c>
      <c r="B76" s="26">
        <v>7030</v>
      </c>
      <c r="C76" s="27">
        <v>991</v>
      </c>
    </row>
    <row r="77" spans="1:3" ht="20.149999999999999" customHeight="1">
      <c r="A77" s="33"/>
      <c r="B77" s="26"/>
      <c r="C77" s="26"/>
    </row>
    <row r="78" spans="1:3" ht="20.149999999999999" customHeight="1">
      <c r="A78" s="33"/>
      <c r="B78" s="26"/>
      <c r="C78" s="26"/>
    </row>
    <row r="79" spans="1:3" ht="20.149999999999999" customHeight="1">
      <c r="A79" s="25" t="s">
        <v>1277</v>
      </c>
      <c r="B79" s="26"/>
      <c r="C79" s="25">
        <v>11809</v>
      </c>
    </row>
    <row r="80" spans="1:3" ht="20.149999999999999" customHeight="1">
      <c r="A80" s="25" t="s">
        <v>1278</v>
      </c>
      <c r="B80" s="24">
        <v>46561</v>
      </c>
      <c r="C80" s="24">
        <f>SUM(C81:C84)</f>
        <v>36446</v>
      </c>
    </row>
    <row r="81" spans="1:3" ht="20.149999999999999" customHeight="1">
      <c r="A81" s="25" t="s">
        <v>1279</v>
      </c>
      <c r="B81" s="26"/>
      <c r="C81" s="25">
        <v>28542</v>
      </c>
    </row>
    <row r="82" spans="1:3" ht="20.149999999999999" customHeight="1">
      <c r="A82" s="25" t="s">
        <v>1280</v>
      </c>
      <c r="B82" s="26"/>
      <c r="C82" s="25"/>
    </row>
    <row r="83" spans="1:3" ht="20.149999999999999" customHeight="1">
      <c r="A83" s="25" t="s">
        <v>1281</v>
      </c>
      <c r="B83" s="26"/>
      <c r="C83" s="25"/>
    </row>
    <row r="84" spans="1:3" ht="19.5" customHeight="1">
      <c r="A84" s="25" t="s">
        <v>1282</v>
      </c>
      <c r="B84" s="26"/>
      <c r="C84" s="25">
        <v>7904</v>
      </c>
    </row>
    <row r="85" spans="1:3" s="13" customFormat="1" ht="20.149999999999999" customHeight="1">
      <c r="A85" s="34" t="s">
        <v>1283</v>
      </c>
      <c r="B85" s="26"/>
      <c r="C85" s="25"/>
    </row>
    <row r="86" spans="1:3" ht="20.149999999999999" customHeight="1">
      <c r="A86" s="25" t="s">
        <v>1284</v>
      </c>
      <c r="B86" s="26">
        <v>40308</v>
      </c>
      <c r="C86" s="25">
        <v>33820</v>
      </c>
    </row>
    <row r="87" spans="1:3" ht="20.149999999999999" customHeight="1">
      <c r="A87" s="25" t="s">
        <v>1285</v>
      </c>
      <c r="B87" s="26"/>
      <c r="C87" s="25"/>
    </row>
    <row r="88" spans="1:3" ht="20.149999999999999" customHeight="1">
      <c r="A88" s="25" t="s">
        <v>34</v>
      </c>
      <c r="B88" s="26"/>
      <c r="C88" s="25"/>
    </row>
    <row r="89" spans="1:3" ht="20.149999999999999" customHeight="1">
      <c r="A89" s="25"/>
      <c r="B89" s="26"/>
      <c r="C89" s="25"/>
    </row>
    <row r="90" spans="1:3" ht="20.149999999999999" customHeight="1">
      <c r="A90" s="25"/>
      <c r="B90" s="26"/>
      <c r="C90" s="25"/>
    </row>
    <row r="91" spans="1:3" ht="20.149999999999999" customHeight="1">
      <c r="A91" s="25"/>
      <c r="B91" s="26"/>
      <c r="C91" s="25"/>
    </row>
    <row r="92" spans="1:3" ht="20.149999999999999" customHeight="1">
      <c r="A92" s="25"/>
      <c r="B92" s="26"/>
      <c r="C92" s="25"/>
    </row>
    <row r="93" spans="1:3" ht="20.149999999999999" customHeight="1">
      <c r="A93" s="25"/>
      <c r="B93" s="26"/>
      <c r="C93" s="25"/>
    </row>
    <row r="94" spans="1:3" ht="20.149999999999999" customHeight="1">
      <c r="A94" s="25"/>
      <c r="B94" s="26"/>
      <c r="C94" s="25"/>
    </row>
    <row r="95" spans="1:3" ht="20.149999999999999" customHeight="1">
      <c r="A95" s="25"/>
      <c r="B95" s="26"/>
      <c r="C95" s="25"/>
    </row>
    <row r="96" spans="1:3" ht="20.149999999999999" customHeight="1">
      <c r="A96" s="25"/>
      <c r="B96" s="26"/>
      <c r="C96" s="25"/>
    </row>
    <row r="97" spans="1:3" ht="20.149999999999999" customHeight="1">
      <c r="A97" s="25"/>
      <c r="B97" s="26"/>
      <c r="C97" s="25"/>
    </row>
    <row r="98" spans="1:3" ht="20.149999999999999" customHeight="1">
      <c r="A98" s="35" t="s">
        <v>1286</v>
      </c>
      <c r="B98" s="19">
        <f>SUM(B5,B6,B79:B80,B85:B87)</f>
        <v>369580</v>
      </c>
      <c r="C98" s="19">
        <f>SUM(C5,C6,C79:C80,C85:C87)</f>
        <v>422463</v>
      </c>
    </row>
    <row r="99" spans="1:3" ht="20.149999999999999" customHeight="1"/>
  </sheetData>
  <mergeCells count="2">
    <mergeCell ref="A1:C1"/>
    <mergeCell ref="A3:C3"/>
  </mergeCells>
  <phoneticPr fontId="20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2:V5"/>
  <sheetViews>
    <sheetView workbookViewId="0">
      <selection activeCell="C5" sqref="C5"/>
    </sheetView>
  </sheetViews>
  <sheetFormatPr defaultColWidth="9" defaultRowHeight="13"/>
  <cols>
    <col min="1" max="22" width="6.296875" customWidth="1"/>
  </cols>
  <sheetData>
    <row r="2" spans="1:22" ht="17.5">
      <c r="A2" s="86" t="s">
        <v>1287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</row>
    <row r="3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1" t="s">
        <v>1</v>
      </c>
      <c r="V3" s="5"/>
    </row>
    <row r="4" spans="1:22" ht="151.5" customHeight="1">
      <c r="A4" s="6" t="s">
        <v>1288</v>
      </c>
      <c r="B4" s="6" t="s">
        <v>1096</v>
      </c>
      <c r="C4" s="7" t="s">
        <v>1289</v>
      </c>
      <c r="D4" s="8" t="s">
        <v>1290</v>
      </c>
      <c r="E4" s="8" t="s">
        <v>1291</v>
      </c>
      <c r="F4" s="8" t="s">
        <v>1292</v>
      </c>
      <c r="G4" s="8" t="s">
        <v>1293</v>
      </c>
      <c r="H4" s="8" t="s">
        <v>1294</v>
      </c>
      <c r="I4" s="8" t="s">
        <v>1295</v>
      </c>
      <c r="J4" s="8" t="s">
        <v>1296</v>
      </c>
      <c r="K4" s="8" t="s">
        <v>1297</v>
      </c>
      <c r="L4" s="8" t="s">
        <v>1298</v>
      </c>
      <c r="M4" s="8" t="s">
        <v>1299</v>
      </c>
      <c r="N4" s="8" t="s">
        <v>1300</v>
      </c>
      <c r="O4" s="8" t="s">
        <v>1301</v>
      </c>
      <c r="P4" s="8" t="s">
        <v>1302</v>
      </c>
      <c r="Q4" s="8" t="s">
        <v>1303</v>
      </c>
      <c r="R4" s="8" t="s">
        <v>1304</v>
      </c>
      <c r="S4" s="7" t="s">
        <v>1305</v>
      </c>
      <c r="T4" s="8" t="s">
        <v>1306</v>
      </c>
      <c r="U4" s="8" t="s">
        <v>1307</v>
      </c>
      <c r="V4" s="8" t="s">
        <v>1308</v>
      </c>
    </row>
    <row r="5" spans="1:22">
      <c r="A5" s="9" t="s">
        <v>1309</v>
      </c>
      <c r="B5" s="10">
        <f>SUM(C5:V5)</f>
        <v>23205</v>
      </c>
      <c r="C5" s="10">
        <v>279</v>
      </c>
      <c r="D5" s="10"/>
      <c r="E5" s="10">
        <v>4</v>
      </c>
      <c r="F5" s="10"/>
      <c r="G5" s="10">
        <v>1517</v>
      </c>
      <c r="H5" s="10"/>
      <c r="I5" s="10">
        <v>11</v>
      </c>
      <c r="J5" s="10">
        <v>967</v>
      </c>
      <c r="K5" s="10">
        <v>4557</v>
      </c>
      <c r="L5" s="10">
        <v>3748</v>
      </c>
      <c r="M5" s="10"/>
      <c r="N5" s="10">
        <v>10238</v>
      </c>
      <c r="O5" s="10"/>
      <c r="P5" s="10">
        <v>691</v>
      </c>
      <c r="Q5" s="10">
        <v>150</v>
      </c>
      <c r="R5" s="10"/>
      <c r="S5" s="10"/>
      <c r="T5" s="10"/>
      <c r="U5" s="10">
        <v>52</v>
      </c>
      <c r="V5" s="10">
        <v>991</v>
      </c>
    </row>
  </sheetData>
  <mergeCells count="1">
    <mergeCell ref="A2:V2"/>
  </mergeCells>
  <phoneticPr fontId="20" type="noConversion"/>
  <pageMargins left="0.69930555555555596" right="0.69930555555555596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sqref="A1:XFD1048576"/>
    </sheetView>
  </sheetViews>
  <sheetFormatPr defaultRowHeight="13"/>
  <cols>
    <col min="1" max="1" width="26.09765625" customWidth="1"/>
    <col min="2" max="13" width="12.09765625" customWidth="1"/>
  </cols>
  <sheetData>
    <row r="1" spans="1:13" ht="17.5">
      <c r="A1" s="87" t="s">
        <v>1323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ht="15">
      <c r="A2" s="71"/>
      <c r="B2" s="71"/>
      <c r="C2" s="72"/>
      <c r="K2" s="72" t="s">
        <v>1</v>
      </c>
    </row>
    <row r="3" spans="1:13" ht="15">
      <c r="A3" s="73" t="s">
        <v>37</v>
      </c>
      <c r="B3" s="73" t="s">
        <v>1324</v>
      </c>
      <c r="C3" s="73" t="s">
        <v>1325</v>
      </c>
      <c r="D3" s="73" t="s">
        <v>1326</v>
      </c>
      <c r="E3" s="73" t="s">
        <v>1327</v>
      </c>
      <c r="F3" s="73" t="s">
        <v>1328</v>
      </c>
      <c r="G3" s="73" t="s">
        <v>1329</v>
      </c>
      <c r="H3" s="73" t="s">
        <v>1330</v>
      </c>
      <c r="I3" s="73" t="s">
        <v>1331</v>
      </c>
      <c r="J3" s="73" t="s">
        <v>1332</v>
      </c>
      <c r="K3" s="73" t="s">
        <v>1333</v>
      </c>
      <c r="L3" s="73" t="s">
        <v>1319</v>
      </c>
      <c r="M3" s="73" t="s">
        <v>1320</v>
      </c>
    </row>
    <row r="4" spans="1:13" ht="14">
      <c r="A4" s="74" t="s">
        <v>1321</v>
      </c>
      <c r="B4" s="75">
        <v>0</v>
      </c>
      <c r="C4" s="75">
        <v>0</v>
      </c>
      <c r="D4" s="75">
        <v>0</v>
      </c>
      <c r="E4" s="75">
        <v>0</v>
      </c>
      <c r="F4" s="75">
        <v>0</v>
      </c>
      <c r="G4" s="75">
        <v>0</v>
      </c>
      <c r="H4" s="75">
        <v>0</v>
      </c>
      <c r="I4" s="75">
        <v>0</v>
      </c>
      <c r="J4" s="75">
        <v>0</v>
      </c>
      <c r="K4" s="75">
        <v>0</v>
      </c>
      <c r="L4" s="75">
        <v>0</v>
      </c>
      <c r="M4" s="75">
        <v>0</v>
      </c>
    </row>
    <row r="5" spans="1:13" ht="14">
      <c r="A5" s="76" t="s">
        <v>1257</v>
      </c>
      <c r="B5" s="75">
        <v>0</v>
      </c>
      <c r="C5" s="75">
        <v>0</v>
      </c>
      <c r="D5" s="75">
        <v>0</v>
      </c>
      <c r="E5" s="75">
        <v>0</v>
      </c>
      <c r="F5" s="75">
        <v>0</v>
      </c>
      <c r="G5" s="75">
        <v>0</v>
      </c>
      <c r="H5" s="75">
        <v>0</v>
      </c>
      <c r="I5" s="75">
        <v>0</v>
      </c>
      <c r="J5" s="75">
        <v>0</v>
      </c>
      <c r="K5" s="75">
        <v>0</v>
      </c>
      <c r="L5" s="75">
        <v>0</v>
      </c>
      <c r="M5" s="75">
        <v>0</v>
      </c>
    </row>
    <row r="6" spans="1:13" ht="14">
      <c r="A6" s="76" t="s">
        <v>1258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</row>
    <row r="7" spans="1:13" ht="14">
      <c r="A7" s="76" t="s">
        <v>1259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</row>
    <row r="8" spans="1:13" ht="14">
      <c r="A8" s="76" t="s">
        <v>1260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</row>
    <row r="9" spans="1:13" ht="14">
      <c r="A9" s="76" t="s">
        <v>1261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5">
        <v>0</v>
      </c>
    </row>
    <row r="10" spans="1:13" ht="14">
      <c r="A10" s="76" t="s">
        <v>1262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</row>
    <row r="11" spans="1:13" ht="14">
      <c r="A11" s="76" t="s">
        <v>1263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</row>
    <row r="12" spans="1:13" ht="14">
      <c r="A12" s="76" t="s">
        <v>1264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</row>
    <row r="13" spans="1:13" ht="14">
      <c r="A13" s="76" t="s">
        <v>1265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</row>
    <row r="14" spans="1:13" ht="14">
      <c r="A14" s="76" t="s">
        <v>1266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</row>
    <row r="15" spans="1:13" ht="14">
      <c r="A15" s="76" t="s">
        <v>1267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</row>
    <row r="16" spans="1:13" ht="14">
      <c r="A16" s="76" t="s">
        <v>1268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</row>
    <row r="17" spans="1:13" ht="14">
      <c r="A17" s="76" t="s">
        <v>1269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</row>
    <row r="18" spans="1:13" ht="14">
      <c r="A18" s="76" t="s">
        <v>1270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</row>
    <row r="19" spans="1:13" ht="14">
      <c r="A19" s="76" t="s">
        <v>1271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</row>
    <row r="20" spans="1:13" ht="14">
      <c r="A20" s="76" t="s">
        <v>1272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</row>
    <row r="21" spans="1:13" ht="14">
      <c r="A21" s="76" t="s">
        <v>1273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</row>
    <row r="22" spans="1:13" ht="14">
      <c r="A22" s="76" t="s">
        <v>1274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</row>
    <row r="23" spans="1:13" ht="14">
      <c r="A23" s="76" t="s">
        <v>1275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</row>
    <row r="24" spans="1:13" ht="14">
      <c r="A24" s="75" t="s">
        <v>1322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</row>
  </sheetData>
  <mergeCells count="1">
    <mergeCell ref="A1:M1"/>
  </mergeCells>
  <phoneticPr fontId="2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sqref="A1:XFD1048576"/>
    </sheetView>
  </sheetViews>
  <sheetFormatPr defaultRowHeight="13"/>
  <cols>
    <col min="1" max="1" width="26.09765625" customWidth="1"/>
    <col min="2" max="2" width="27.69921875" customWidth="1"/>
  </cols>
  <sheetData>
    <row r="1" spans="1:2" ht="17.5">
      <c r="A1" s="87" t="s">
        <v>1355</v>
      </c>
      <c r="B1" s="87"/>
    </row>
    <row r="2" spans="1:2" ht="15">
      <c r="A2" s="71"/>
      <c r="B2" s="72" t="s">
        <v>1</v>
      </c>
    </row>
    <row r="3" spans="1:2" ht="15">
      <c r="A3" s="73" t="s">
        <v>37</v>
      </c>
      <c r="B3" s="73" t="s">
        <v>1334</v>
      </c>
    </row>
    <row r="4" spans="1:2" ht="14">
      <c r="A4" s="74" t="s">
        <v>1321</v>
      </c>
      <c r="B4" s="77">
        <f>SUM(B5:B24)</f>
        <v>23205</v>
      </c>
    </row>
    <row r="5" spans="1:2" ht="14">
      <c r="A5" s="76" t="s">
        <v>1335</v>
      </c>
      <c r="B5" s="78">
        <v>279</v>
      </c>
    </row>
    <row r="6" spans="1:2" ht="14">
      <c r="A6" s="76" t="s">
        <v>1336</v>
      </c>
      <c r="B6" s="76"/>
    </row>
    <row r="7" spans="1:2" ht="14">
      <c r="A7" s="76" t="s">
        <v>1337</v>
      </c>
      <c r="B7" s="78">
        <v>4</v>
      </c>
    </row>
    <row r="8" spans="1:2" ht="14">
      <c r="A8" s="79" t="s">
        <v>1338</v>
      </c>
      <c r="B8" s="76"/>
    </row>
    <row r="9" spans="1:2" ht="14">
      <c r="A9" s="79" t="s">
        <v>1339</v>
      </c>
      <c r="B9" s="76">
        <v>1517</v>
      </c>
    </row>
    <row r="10" spans="1:2" ht="14">
      <c r="A10" s="79" t="s">
        <v>1340</v>
      </c>
      <c r="B10" s="76"/>
    </row>
    <row r="11" spans="1:2" ht="14">
      <c r="A11" s="79" t="s">
        <v>1341</v>
      </c>
      <c r="B11" s="76">
        <v>11</v>
      </c>
    </row>
    <row r="12" spans="1:2" ht="14">
      <c r="A12" s="79" t="s">
        <v>1342</v>
      </c>
      <c r="B12" s="76">
        <v>967</v>
      </c>
    </row>
    <row r="13" spans="1:2" ht="14">
      <c r="A13" s="79" t="s">
        <v>1343</v>
      </c>
      <c r="B13" s="76">
        <v>4557</v>
      </c>
    </row>
    <row r="14" spans="1:2" ht="14">
      <c r="A14" s="79" t="s">
        <v>1344</v>
      </c>
      <c r="B14" s="76">
        <v>3748</v>
      </c>
    </row>
    <row r="15" spans="1:2" ht="14">
      <c r="A15" s="79" t="s">
        <v>1345</v>
      </c>
      <c r="B15" s="76"/>
    </row>
    <row r="16" spans="1:2">
      <c r="A16" s="79" t="s">
        <v>1346</v>
      </c>
      <c r="B16" s="78">
        <v>10238</v>
      </c>
    </row>
    <row r="17" spans="1:2" ht="14">
      <c r="A17" s="79" t="s">
        <v>1347</v>
      </c>
      <c r="B17" s="76"/>
    </row>
    <row r="18" spans="1:2">
      <c r="A18" s="79" t="s">
        <v>1348</v>
      </c>
      <c r="B18" s="78">
        <v>691</v>
      </c>
    </row>
    <row r="19" spans="1:2">
      <c r="A19" s="79" t="s">
        <v>1349</v>
      </c>
      <c r="B19" s="78">
        <v>150</v>
      </c>
    </row>
    <row r="20" spans="1:2" ht="14">
      <c r="A20" s="79" t="s">
        <v>1350</v>
      </c>
      <c r="B20" s="76"/>
    </row>
    <row r="21" spans="1:2" ht="14">
      <c r="A21" s="79" t="s">
        <v>1351</v>
      </c>
      <c r="B21" s="76"/>
    </row>
    <row r="22" spans="1:2" ht="14">
      <c r="A22" s="79" t="s">
        <v>1352</v>
      </c>
      <c r="B22" s="76"/>
    </row>
    <row r="23" spans="1:2">
      <c r="A23" s="79" t="s">
        <v>1353</v>
      </c>
      <c r="B23" s="78">
        <v>52</v>
      </c>
    </row>
    <row r="24" spans="1:2">
      <c r="A24" s="79" t="s">
        <v>1354</v>
      </c>
      <c r="B24" s="78">
        <v>991</v>
      </c>
    </row>
  </sheetData>
  <mergeCells count="1">
    <mergeCell ref="A1:B1"/>
  </mergeCells>
  <phoneticPr fontId="2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F6" sqref="F6"/>
    </sheetView>
  </sheetViews>
  <sheetFormatPr defaultColWidth="11.8984375" defaultRowHeight="13"/>
  <cols>
    <col min="1" max="2" width="11.8984375" style="1"/>
    <col min="3" max="5" width="12.8984375" style="1"/>
    <col min="6" max="16384" width="11.8984375" style="1"/>
  </cols>
  <sheetData>
    <row r="1" spans="1:6" ht="17.5">
      <c r="A1" s="88" t="s">
        <v>1310</v>
      </c>
      <c r="B1" s="89"/>
      <c r="C1" s="89"/>
      <c r="D1" s="89"/>
      <c r="E1" s="89"/>
      <c r="F1" s="89"/>
    </row>
    <row r="2" spans="1:6" ht="32.25" customHeight="1">
      <c r="A2" s="90" t="s">
        <v>1</v>
      </c>
      <c r="B2" s="91"/>
      <c r="C2" s="91"/>
      <c r="D2" s="91"/>
      <c r="E2" s="91"/>
      <c r="F2" s="91"/>
    </row>
    <row r="3" spans="1:6" ht="36" customHeight="1">
      <c r="A3" s="92" t="s">
        <v>1311</v>
      </c>
      <c r="B3" s="92" t="s">
        <v>1312</v>
      </c>
      <c r="C3" s="92" t="s">
        <v>1313</v>
      </c>
      <c r="D3" s="92"/>
      <c r="E3" s="92"/>
      <c r="F3" s="92"/>
    </row>
    <row r="4" spans="1:6" ht="39">
      <c r="A4" s="93"/>
      <c r="B4" s="93"/>
      <c r="C4" s="2" t="s">
        <v>1314</v>
      </c>
      <c r="D4" s="2" t="s">
        <v>1315</v>
      </c>
      <c r="E4" s="2" t="s">
        <v>1316</v>
      </c>
      <c r="F4" s="2" t="s">
        <v>1317</v>
      </c>
    </row>
    <row r="5" spans="1:6" ht="40.5" customHeight="1">
      <c r="A5" s="3" t="s">
        <v>1318</v>
      </c>
      <c r="B5" s="3" t="s">
        <v>1309</v>
      </c>
      <c r="C5" s="4">
        <v>130381.2</v>
      </c>
      <c r="D5" s="4">
        <v>145893.20000000001</v>
      </c>
      <c r="E5" s="4">
        <v>160412</v>
      </c>
      <c r="F5" s="4">
        <v>90.94</v>
      </c>
    </row>
  </sheetData>
  <mergeCells count="5">
    <mergeCell ref="A1:F1"/>
    <mergeCell ref="A2:F2"/>
    <mergeCell ref="C3:F3"/>
    <mergeCell ref="A3:A4"/>
    <mergeCell ref="B3:B4"/>
  </mergeCells>
  <phoneticPr fontId="2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一般公共预算收入表</vt:lpstr>
      <vt:lpstr>一般公共预算支出表</vt:lpstr>
      <vt:lpstr>一般公共预算本级支出表</vt:lpstr>
      <vt:lpstr>一般公共预算本级基本支出表</vt:lpstr>
      <vt:lpstr>一般公共决算税收返还和转移支付表</vt:lpstr>
      <vt:lpstr>专项转移支付支出</vt:lpstr>
      <vt:lpstr>专项转移支付-分地区</vt:lpstr>
      <vt:lpstr>专项转移支付-分项目</vt:lpstr>
      <vt:lpstr>政府一般债务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2018-06-16T02:23:00Z</dcterms:created>
  <dcterms:modified xsi:type="dcterms:W3CDTF">2021-06-01T07:11:45Z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KSORubyTemplateID" linkTarget="0">
    <vt:lpwstr>14</vt:lpwstr>
  </property>
</Properties>
</file>