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990"/>
  </bookViews>
  <sheets>
    <sheet name="步行街北片区" sheetId="3" r:id="rId1"/>
  </sheets>
  <calcPr calcId="144525"/>
</workbook>
</file>

<file path=xl/calcChain.xml><?xml version="1.0" encoding="utf-8"?>
<calcChain xmlns="http://schemas.openxmlformats.org/spreadsheetml/2006/main">
  <c r="F40" i="3"/>
  <c r="F39"/>
  <c r="F38"/>
  <c r="F36"/>
  <c r="F35"/>
  <c r="F34"/>
  <c r="F33"/>
  <c r="F32"/>
  <c r="F31"/>
  <c r="F30"/>
  <c r="F29"/>
  <c r="F28"/>
  <c r="F27"/>
  <c r="F26"/>
  <c r="F25"/>
  <c r="F24"/>
  <c r="F23"/>
  <c r="F21"/>
  <c r="F20"/>
  <c r="F19"/>
  <c r="F18"/>
  <c r="F17"/>
  <c r="F16"/>
  <c r="F15"/>
  <c r="F14"/>
  <c r="F13"/>
  <c r="F12"/>
  <c r="F11"/>
  <c r="F10"/>
  <c r="C10"/>
  <c r="F9"/>
  <c r="C9"/>
  <c r="F8"/>
  <c r="F7"/>
  <c r="F6"/>
  <c r="F5"/>
</calcChain>
</file>

<file path=xl/sharedStrings.xml><?xml version="1.0" encoding="utf-8"?>
<sst xmlns="http://schemas.openxmlformats.org/spreadsheetml/2006/main" count="92" uniqueCount="66">
  <si>
    <t>附件</t>
  </si>
  <si>
    <t>序号</t>
  </si>
  <si>
    <t>工程费用名称</t>
  </si>
  <si>
    <t>工程量</t>
  </si>
  <si>
    <t>单位</t>
  </si>
  <si>
    <t>单价（元）</t>
  </si>
  <si>
    <t>投资金额（万元）</t>
  </si>
  <si>
    <t>备注</t>
  </si>
  <si>
    <t>一、</t>
  </si>
  <si>
    <t>建安工程费用</t>
  </si>
  <si>
    <t>供水管道</t>
  </si>
  <si>
    <t>m</t>
  </si>
  <si>
    <t>供电管线</t>
  </si>
  <si>
    <t>供气管道</t>
  </si>
  <si>
    <t>雨水管道</t>
  </si>
  <si>
    <t>污水管道</t>
  </si>
  <si>
    <t>通信管线</t>
  </si>
  <si>
    <t>道路工程</t>
  </si>
  <si>
    <t>m2</t>
  </si>
  <si>
    <t>无障碍设施</t>
  </si>
  <si>
    <t>个</t>
  </si>
  <si>
    <t>养老抚育</t>
  </si>
  <si>
    <t>绿地建设</t>
  </si>
  <si>
    <t>停车位</t>
  </si>
  <si>
    <t>照明设施</t>
  </si>
  <si>
    <t>盏</t>
  </si>
  <si>
    <t>消防</t>
  </si>
  <si>
    <t>套</t>
  </si>
  <si>
    <t>体育设施</t>
  </si>
  <si>
    <t>座</t>
  </si>
  <si>
    <t>安防设施</t>
  </si>
  <si>
    <t>卫生环保设施</t>
  </si>
  <si>
    <t>处</t>
  </si>
  <si>
    <t>人工费调整（含税）</t>
  </si>
  <si>
    <t>项</t>
  </si>
  <si>
    <t>二</t>
  </si>
  <si>
    <t>工程建设其他费用</t>
  </si>
  <si>
    <t>建设单位管理费</t>
  </si>
  <si>
    <t>万元</t>
  </si>
  <si>
    <t>财建〔2016〕504号</t>
  </si>
  <si>
    <t>工程建设监理费</t>
  </si>
  <si>
    <t>发改价格〔2007〕670号</t>
  </si>
  <si>
    <t>可研报告编制与评审费</t>
  </si>
  <si>
    <t>鄂价房服〔2010〕76号</t>
  </si>
  <si>
    <t>工程勘察设计费</t>
  </si>
  <si>
    <t>计价格〔2002〕10号</t>
  </si>
  <si>
    <t>工程勘察费</t>
  </si>
  <si>
    <t>工程初步设计费</t>
  </si>
  <si>
    <t>施工图预算编制费用</t>
  </si>
  <si>
    <t>竣工图编制费</t>
  </si>
  <si>
    <t>环境影响咨询费</t>
  </si>
  <si>
    <t>发改价〔2011〕534文</t>
  </si>
  <si>
    <t>劳动安全卫生评审费</t>
  </si>
  <si>
    <t>建标〔2011〕1号</t>
  </si>
  <si>
    <t>工程保险费</t>
  </si>
  <si>
    <t>工程预算费</t>
  </si>
  <si>
    <t>工程招标代理服务费</t>
  </si>
  <si>
    <t>发改价格〔2003〕857号</t>
  </si>
  <si>
    <t>其他规费</t>
  </si>
  <si>
    <t>三</t>
  </si>
  <si>
    <t>预备费用</t>
  </si>
  <si>
    <t>基本预备费</t>
  </si>
  <si>
    <t>四</t>
  </si>
  <si>
    <t>建设总投资</t>
  </si>
  <si>
    <t>2021年崇阳县城镇老旧小区步行街北片区改造项目概算核定表</t>
  </si>
  <si>
    <t>鄂价工服规〔2012〕149号文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</si>
</sst>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等线"/>
      <charset val="134"/>
    </font>
    <font>
      <sz val="14"/>
      <color indexed="8"/>
      <name val="黑体"/>
      <charset val="134"/>
    </font>
    <font>
      <b/>
      <sz val="14"/>
      <color indexed="8"/>
      <name val="等线"/>
      <charset val="134"/>
    </font>
    <font>
      <b/>
      <sz val="11"/>
      <color indexed="8"/>
      <name val="等线"/>
      <charset val="134"/>
    </font>
    <font>
      <sz val="16"/>
      <color indexed="8"/>
      <name val="方正小标宋简体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topLeftCell="A7" workbookViewId="0">
      <selection activeCell="C48" sqref="C48"/>
    </sheetView>
  </sheetViews>
  <sheetFormatPr defaultColWidth="9" defaultRowHeight="13.5"/>
  <cols>
    <col min="1" max="1" width="5.75" style="1" customWidth="1"/>
    <col min="2" max="2" width="24.375" style="2" customWidth="1"/>
    <col min="3" max="3" width="10" style="1" customWidth="1"/>
    <col min="4" max="4" width="7.25" style="1" customWidth="1"/>
    <col min="5" max="5" width="7.125" style="2" customWidth="1"/>
    <col min="6" max="6" width="9.375" style="3" customWidth="1"/>
    <col min="7" max="7" width="24.25" style="4" customWidth="1"/>
  </cols>
  <sheetData>
    <row r="1" spans="1:7" ht="18.75">
      <c r="A1" s="16" t="s">
        <v>0</v>
      </c>
      <c r="B1" s="16"/>
    </row>
    <row r="2" spans="1:7" ht="21">
      <c r="A2" s="17" t="s">
        <v>64</v>
      </c>
      <c r="B2" s="17"/>
      <c r="C2" s="17"/>
      <c r="D2" s="17"/>
      <c r="E2" s="17"/>
      <c r="F2" s="18"/>
      <c r="G2" s="18"/>
    </row>
    <row r="3" spans="1:7" ht="18.75">
      <c r="A3" s="14"/>
      <c r="B3" s="14"/>
      <c r="C3" s="14"/>
      <c r="D3" s="14"/>
      <c r="E3" s="14"/>
      <c r="F3" s="15"/>
      <c r="G3" s="15"/>
    </row>
    <row r="4" spans="1:7" ht="27">
      <c r="A4" s="5" t="s">
        <v>1</v>
      </c>
      <c r="B4" s="6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</row>
    <row r="5" spans="1:7">
      <c r="A5" s="5" t="s">
        <v>8</v>
      </c>
      <c r="B5" s="6" t="s">
        <v>9</v>
      </c>
      <c r="C5" s="8"/>
      <c r="D5" s="8"/>
      <c r="E5" s="9"/>
      <c r="F5" s="10">
        <f>F6+F7+F8+F9+F10+F11+F12+F13+F14+F15+F16+F17+F18+F19+F20+F21+F22</f>
        <v>3691.0219605000002</v>
      </c>
      <c r="G5" s="11"/>
    </row>
    <row r="6" spans="1:7">
      <c r="A6" s="8">
        <v>1</v>
      </c>
      <c r="B6" s="9" t="s">
        <v>10</v>
      </c>
      <c r="C6" s="8">
        <v>7461</v>
      </c>
      <c r="D6" s="8" t="s">
        <v>11</v>
      </c>
      <c r="E6" s="9">
        <v>299.67</v>
      </c>
      <c r="F6" s="10">
        <f>C6*E6/10000</f>
        <v>223.583787</v>
      </c>
      <c r="G6" s="11"/>
    </row>
    <row r="7" spans="1:7">
      <c r="A7" s="8">
        <v>2</v>
      </c>
      <c r="B7" s="9" t="s">
        <v>12</v>
      </c>
      <c r="C7" s="8">
        <v>6629</v>
      </c>
      <c r="D7" s="8" t="s">
        <v>11</v>
      </c>
      <c r="E7" s="9">
        <v>184.53</v>
      </c>
      <c r="F7" s="10">
        <f t="shared" ref="F7:F21" si="0">C7*E7/10000</f>
        <v>122.32493700000001</v>
      </c>
      <c r="G7" s="11"/>
    </row>
    <row r="8" spans="1:7">
      <c r="A8" s="8">
        <v>3</v>
      </c>
      <c r="B8" s="9" t="s">
        <v>13</v>
      </c>
      <c r="C8" s="8">
        <v>7379</v>
      </c>
      <c r="D8" s="8" t="s">
        <v>11</v>
      </c>
      <c r="E8" s="9">
        <v>121.86</v>
      </c>
      <c r="F8" s="10">
        <f t="shared" si="0"/>
        <v>89.920494000000005</v>
      </c>
      <c r="G8" s="11"/>
    </row>
    <row r="9" spans="1:7">
      <c r="A9" s="8">
        <v>4</v>
      </c>
      <c r="B9" s="9" t="s">
        <v>14</v>
      </c>
      <c r="C9" s="8">
        <f>11563/2</f>
        <v>5781.5</v>
      </c>
      <c r="D9" s="8" t="s">
        <v>11</v>
      </c>
      <c r="E9" s="9">
        <v>280.38</v>
      </c>
      <c r="F9" s="10">
        <f t="shared" si="0"/>
        <v>162.101697</v>
      </c>
      <c r="G9" s="11"/>
    </row>
    <row r="10" spans="1:7">
      <c r="A10" s="8">
        <v>5</v>
      </c>
      <c r="B10" s="9" t="s">
        <v>15</v>
      </c>
      <c r="C10" s="8">
        <f>11563/2</f>
        <v>5781.5</v>
      </c>
      <c r="D10" s="8" t="s">
        <v>11</v>
      </c>
      <c r="E10" s="9">
        <v>468.67</v>
      </c>
      <c r="F10" s="10">
        <f t="shared" si="0"/>
        <v>270.96156050000002</v>
      </c>
      <c r="G10" s="11"/>
    </row>
    <row r="11" spans="1:7">
      <c r="A11" s="8">
        <v>6</v>
      </c>
      <c r="B11" s="9" t="s">
        <v>16</v>
      </c>
      <c r="C11" s="8">
        <v>4220</v>
      </c>
      <c r="D11" s="8" t="s">
        <v>11</v>
      </c>
      <c r="E11" s="9">
        <v>159.5</v>
      </c>
      <c r="F11" s="10">
        <f t="shared" si="0"/>
        <v>67.308999999999997</v>
      </c>
      <c r="G11" s="11"/>
    </row>
    <row r="12" spans="1:7">
      <c r="A12" s="8">
        <v>7</v>
      </c>
      <c r="B12" s="9" t="s">
        <v>17</v>
      </c>
      <c r="C12" s="8">
        <v>44356</v>
      </c>
      <c r="D12" s="8" t="s">
        <v>18</v>
      </c>
      <c r="E12" s="9">
        <v>420.85</v>
      </c>
      <c r="F12" s="10">
        <f t="shared" si="0"/>
        <v>1866.72226</v>
      </c>
      <c r="G12" s="11"/>
    </row>
    <row r="13" spans="1:7">
      <c r="A13" s="8">
        <v>8</v>
      </c>
      <c r="B13" s="9" t="s">
        <v>19</v>
      </c>
      <c r="C13" s="8">
        <v>10</v>
      </c>
      <c r="D13" s="8" t="s">
        <v>20</v>
      </c>
      <c r="E13" s="12">
        <v>2000</v>
      </c>
      <c r="F13" s="10">
        <f t="shared" si="0"/>
        <v>2</v>
      </c>
      <c r="G13" s="11"/>
    </row>
    <row r="14" spans="1:7">
      <c r="A14" s="8">
        <v>9</v>
      </c>
      <c r="B14" s="9" t="s">
        <v>21</v>
      </c>
      <c r="C14" s="8">
        <v>1318</v>
      </c>
      <c r="D14" s="8" t="s">
        <v>18</v>
      </c>
      <c r="E14" s="12">
        <v>2200</v>
      </c>
      <c r="F14" s="10">
        <f t="shared" si="0"/>
        <v>289.95999999999998</v>
      </c>
      <c r="G14" s="11"/>
    </row>
    <row r="15" spans="1:7">
      <c r="A15" s="8">
        <v>10</v>
      </c>
      <c r="B15" s="9" t="s">
        <v>22</v>
      </c>
      <c r="C15" s="8">
        <v>11584</v>
      </c>
      <c r="D15" s="8" t="s">
        <v>18</v>
      </c>
      <c r="E15" s="12">
        <v>200</v>
      </c>
      <c r="F15" s="10">
        <f t="shared" si="0"/>
        <v>231.68</v>
      </c>
      <c r="G15" s="11"/>
    </row>
    <row r="16" spans="1:7">
      <c r="A16" s="8">
        <v>11</v>
      </c>
      <c r="B16" s="9" t="s">
        <v>23</v>
      </c>
      <c r="C16" s="8">
        <v>122</v>
      </c>
      <c r="D16" s="8" t="s">
        <v>20</v>
      </c>
      <c r="E16" s="12">
        <v>5370</v>
      </c>
      <c r="F16" s="10">
        <f t="shared" si="0"/>
        <v>65.513999999999996</v>
      </c>
      <c r="G16" s="11"/>
    </row>
    <row r="17" spans="1:7">
      <c r="A17" s="8">
        <v>12</v>
      </c>
      <c r="B17" s="9" t="s">
        <v>24</v>
      </c>
      <c r="C17" s="8">
        <v>70</v>
      </c>
      <c r="D17" s="8" t="s">
        <v>25</v>
      </c>
      <c r="E17" s="12">
        <v>2220</v>
      </c>
      <c r="F17" s="10">
        <f t="shared" si="0"/>
        <v>15.54</v>
      </c>
      <c r="G17" s="11"/>
    </row>
    <row r="18" spans="1:7">
      <c r="A18" s="8">
        <v>13</v>
      </c>
      <c r="B18" s="9" t="s">
        <v>26</v>
      </c>
      <c r="C18" s="8">
        <v>25</v>
      </c>
      <c r="D18" s="8" t="s">
        <v>27</v>
      </c>
      <c r="E18" s="12">
        <v>1773.69</v>
      </c>
      <c r="F18" s="10">
        <f t="shared" si="0"/>
        <v>4.4342249999999996</v>
      </c>
      <c r="G18" s="11"/>
    </row>
    <row r="19" spans="1:7">
      <c r="A19" s="8">
        <v>14</v>
      </c>
      <c r="B19" s="9" t="s">
        <v>28</v>
      </c>
      <c r="C19" s="8">
        <v>18</v>
      </c>
      <c r="D19" s="8" t="s">
        <v>29</v>
      </c>
      <c r="E19" s="12">
        <v>10000</v>
      </c>
      <c r="F19" s="10">
        <f t="shared" si="0"/>
        <v>18</v>
      </c>
      <c r="G19" s="11"/>
    </row>
    <row r="20" spans="1:7">
      <c r="A20" s="8">
        <v>15</v>
      </c>
      <c r="B20" s="9" t="s">
        <v>30</v>
      </c>
      <c r="C20" s="8">
        <v>8</v>
      </c>
      <c r="D20" s="8" t="s">
        <v>27</v>
      </c>
      <c r="E20" s="12">
        <v>30000</v>
      </c>
      <c r="F20" s="10">
        <f t="shared" si="0"/>
        <v>24</v>
      </c>
      <c r="G20" s="11"/>
    </row>
    <row r="21" spans="1:7">
      <c r="A21" s="8">
        <v>16</v>
      </c>
      <c r="B21" s="9" t="s">
        <v>31</v>
      </c>
      <c r="C21" s="8">
        <v>34</v>
      </c>
      <c r="D21" s="8" t="s">
        <v>32</v>
      </c>
      <c r="E21" s="12">
        <v>3000</v>
      </c>
      <c r="F21" s="10">
        <f t="shared" si="0"/>
        <v>10.199999999999999</v>
      </c>
      <c r="G21" s="11"/>
    </row>
    <row r="22" spans="1:7">
      <c r="A22" s="8">
        <v>17</v>
      </c>
      <c r="B22" s="9" t="s">
        <v>33</v>
      </c>
      <c r="C22" s="8"/>
      <c r="D22" s="8" t="s">
        <v>34</v>
      </c>
      <c r="E22" s="12"/>
      <c r="F22" s="10">
        <v>226.77</v>
      </c>
      <c r="G22" s="11"/>
    </row>
    <row r="23" spans="1:7">
      <c r="A23" s="5" t="s">
        <v>35</v>
      </c>
      <c r="B23" s="6" t="s">
        <v>36</v>
      </c>
      <c r="C23" s="8"/>
      <c r="D23" s="8"/>
      <c r="E23" s="9"/>
      <c r="F23" s="10">
        <f>F24+F25+F26+F27+F32+F33+F34+F35+F36+F37</f>
        <v>341.44497558615001</v>
      </c>
      <c r="G23" s="11"/>
    </row>
    <row r="24" spans="1:7">
      <c r="A24" s="8">
        <v>1</v>
      </c>
      <c r="B24" s="9" t="s">
        <v>37</v>
      </c>
      <c r="C24" s="8"/>
      <c r="D24" s="8" t="s">
        <v>38</v>
      </c>
      <c r="E24" s="13">
        <v>0.02</v>
      </c>
      <c r="F24" s="10">
        <f>F5*E24</f>
        <v>73.820439210000004</v>
      </c>
      <c r="G24" s="11" t="s">
        <v>39</v>
      </c>
    </row>
    <row r="25" spans="1:7">
      <c r="A25" s="8">
        <v>2</v>
      </c>
      <c r="B25" s="9" t="s">
        <v>40</v>
      </c>
      <c r="C25" s="8"/>
      <c r="D25" s="8" t="s">
        <v>38</v>
      </c>
      <c r="E25" s="9">
        <v>1.6500000000000001E-2</v>
      </c>
      <c r="F25" s="10">
        <f>F5*E25</f>
        <v>60.901862348249999</v>
      </c>
      <c r="G25" s="11" t="s">
        <v>41</v>
      </c>
    </row>
    <row r="26" spans="1:7">
      <c r="A26" s="8">
        <v>3</v>
      </c>
      <c r="B26" s="9" t="s">
        <v>42</v>
      </c>
      <c r="C26" s="8"/>
      <c r="D26" s="8" t="s">
        <v>38</v>
      </c>
      <c r="E26" s="9">
        <v>2.5</v>
      </c>
      <c r="F26" s="10">
        <f>3*E26</f>
        <v>7.5</v>
      </c>
      <c r="G26" s="11" t="s">
        <v>43</v>
      </c>
    </row>
    <row r="27" spans="1:7">
      <c r="A27" s="8">
        <v>4</v>
      </c>
      <c r="B27" s="9" t="s">
        <v>44</v>
      </c>
      <c r="C27" s="8"/>
      <c r="D27" s="8" t="s">
        <v>38</v>
      </c>
      <c r="E27" s="9"/>
      <c r="F27" s="10">
        <f>F28+F29+F30+F31</f>
        <v>107.0396368545</v>
      </c>
      <c r="G27" s="11" t="s">
        <v>45</v>
      </c>
    </row>
    <row r="28" spans="1:7">
      <c r="A28" s="8"/>
      <c r="B28" s="9" t="s">
        <v>46</v>
      </c>
      <c r="C28" s="8"/>
      <c r="D28" s="8" t="s">
        <v>38</v>
      </c>
      <c r="E28" s="9">
        <v>3.5000000000000001E-3</v>
      </c>
      <c r="F28" s="10">
        <f>F5*E28</f>
        <v>12.918576861749999</v>
      </c>
      <c r="G28" s="11"/>
    </row>
    <row r="29" spans="1:7">
      <c r="A29" s="8"/>
      <c r="B29" s="9" t="s">
        <v>47</v>
      </c>
      <c r="C29" s="8"/>
      <c r="D29" s="8" t="s">
        <v>38</v>
      </c>
      <c r="E29" s="9">
        <v>9.4999999999999998E-3</v>
      </c>
      <c r="F29" s="10">
        <f>F5*E29</f>
        <v>35.064708624749997</v>
      </c>
      <c r="G29" s="11"/>
    </row>
    <row r="30" spans="1:7">
      <c r="A30" s="8"/>
      <c r="B30" s="9" t="s">
        <v>48</v>
      </c>
      <c r="C30" s="8"/>
      <c r="D30" s="8" t="s">
        <v>38</v>
      </c>
      <c r="E30" s="9">
        <v>8.0000000000000002E-3</v>
      </c>
      <c r="F30" s="10">
        <f>F5*E30</f>
        <v>29.528175684000001</v>
      </c>
      <c r="G30" s="11"/>
    </row>
    <row r="31" spans="1:7">
      <c r="A31" s="8"/>
      <c r="B31" s="9" t="s">
        <v>49</v>
      </c>
      <c r="C31" s="8"/>
      <c r="D31" s="8" t="s">
        <v>38</v>
      </c>
      <c r="E31" s="9">
        <v>8.0000000000000002E-3</v>
      </c>
      <c r="F31" s="10">
        <f>F5*E31</f>
        <v>29.528175684000001</v>
      </c>
      <c r="G31" s="11"/>
    </row>
    <row r="32" spans="1:7">
      <c r="A32" s="8">
        <v>5</v>
      </c>
      <c r="B32" s="9" t="s">
        <v>50</v>
      </c>
      <c r="C32" s="8"/>
      <c r="D32" s="8" t="s">
        <v>38</v>
      </c>
      <c r="E32" s="13">
        <v>2.5000000000000001E-3</v>
      </c>
      <c r="F32" s="10">
        <f>F5*E32</f>
        <v>9.2275549012500004</v>
      </c>
      <c r="G32" s="11" t="s">
        <v>51</v>
      </c>
    </row>
    <row r="33" spans="1:7">
      <c r="A33" s="8">
        <v>6</v>
      </c>
      <c r="B33" s="9" t="s">
        <v>52</v>
      </c>
      <c r="C33" s="8"/>
      <c r="D33" s="8" t="s">
        <v>38</v>
      </c>
      <c r="E33" s="9">
        <v>3.0000000000000001E-3</v>
      </c>
      <c r="F33" s="10">
        <f>F5*E33</f>
        <v>11.0730658815</v>
      </c>
      <c r="G33" s="11" t="s">
        <v>53</v>
      </c>
    </row>
    <row r="34" spans="1:7">
      <c r="A34" s="8">
        <v>7</v>
      </c>
      <c r="B34" s="9" t="s">
        <v>54</v>
      </c>
      <c r="C34" s="8"/>
      <c r="D34" s="8" t="s">
        <v>38</v>
      </c>
      <c r="E34" s="9">
        <v>3.0000000000000001E-3</v>
      </c>
      <c r="F34" s="10">
        <f>F5*E34</f>
        <v>11.0730658815</v>
      </c>
      <c r="G34" s="11" t="s">
        <v>53</v>
      </c>
    </row>
    <row r="35" spans="1:7" ht="27">
      <c r="A35" s="8">
        <v>8</v>
      </c>
      <c r="B35" s="9" t="s">
        <v>55</v>
      </c>
      <c r="C35" s="8"/>
      <c r="D35" s="8" t="s">
        <v>38</v>
      </c>
      <c r="E35" s="9">
        <v>1.2999999999999999E-3</v>
      </c>
      <c r="F35" s="10">
        <f>F5*E35</f>
        <v>4.7983285486499998</v>
      </c>
      <c r="G35" s="11" t="s">
        <v>65</v>
      </c>
    </row>
    <row r="36" spans="1:7">
      <c r="A36" s="8">
        <v>9</v>
      </c>
      <c r="B36" s="9" t="s">
        <v>56</v>
      </c>
      <c r="C36" s="8"/>
      <c r="D36" s="8" t="s">
        <v>38</v>
      </c>
      <c r="E36" s="9">
        <v>1E-3</v>
      </c>
      <c r="F36" s="10">
        <f>F5*E36</f>
        <v>3.6910219605000001</v>
      </c>
      <c r="G36" s="11" t="s">
        <v>57</v>
      </c>
    </row>
    <row r="37" spans="1:7">
      <c r="A37" s="8">
        <v>10</v>
      </c>
      <c r="B37" s="9" t="s">
        <v>58</v>
      </c>
      <c r="C37" s="8"/>
      <c r="D37" s="8" t="s">
        <v>38</v>
      </c>
      <c r="E37" s="9"/>
      <c r="F37" s="10">
        <v>52.32</v>
      </c>
      <c r="G37" s="11"/>
    </row>
    <row r="38" spans="1:7">
      <c r="A38" s="5" t="s">
        <v>59</v>
      </c>
      <c r="B38" s="6" t="s">
        <v>60</v>
      </c>
      <c r="C38" s="8"/>
      <c r="D38" s="8" t="s">
        <v>38</v>
      </c>
      <c r="E38" s="9"/>
      <c r="F38" s="10">
        <f>F39</f>
        <v>147.64087842000001</v>
      </c>
      <c r="G38" s="11"/>
    </row>
    <row r="39" spans="1:7">
      <c r="A39" s="8">
        <v>1</v>
      </c>
      <c r="B39" s="9" t="s">
        <v>61</v>
      </c>
      <c r="C39" s="8"/>
      <c r="D39" s="8" t="s">
        <v>38</v>
      </c>
      <c r="E39" s="9">
        <v>0.04</v>
      </c>
      <c r="F39" s="10">
        <f>F5*E39</f>
        <v>147.64087842000001</v>
      </c>
      <c r="G39" s="11"/>
    </row>
    <row r="40" spans="1:7">
      <c r="A40" s="5" t="s">
        <v>62</v>
      </c>
      <c r="B40" s="6" t="s">
        <v>63</v>
      </c>
      <c r="C40" s="8"/>
      <c r="D40" s="8" t="s">
        <v>38</v>
      </c>
      <c r="E40" s="9"/>
      <c r="F40" s="10">
        <f>F5+F23+F39</f>
        <v>4180.1078145061501</v>
      </c>
      <c r="G40" s="11"/>
    </row>
  </sheetData>
  <mergeCells count="2">
    <mergeCell ref="A1:B1"/>
    <mergeCell ref="A2:G2"/>
  </mergeCells>
  <phoneticPr fontId="5" type="noConversion"/>
  <printOptions horizontalCentered="1"/>
  <pageMargins left="0.75138888888888899" right="0.75138888888888899" top="1" bottom="1" header="0.5" footer="0.5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步行街北片区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2020-11-05T07:28:16Z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